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f49eca2272ae9c0/Documents/"/>
    </mc:Choice>
  </mc:AlternateContent>
  <xr:revisionPtr revIDLastSave="1" documentId="8_{C199AFFC-77FC-43A6-B483-771BAF511675}" xr6:coauthVersionLast="47" xr6:coauthVersionMax="47" xr10:uidLastSave="{B2F18A2B-67C7-4DD6-BA69-4C53B2C41B97}"/>
  <bookViews>
    <workbookView xWindow="-120" yWindow="-120" windowWidth="29040" windowHeight="15720" activeTab="3" xr2:uid="{E55D42F1-BCA0-4A34-846A-B571ABEB5772}"/>
  </bookViews>
  <sheets>
    <sheet name="Actual vs Budget" sheetId="1" r:id="rId1"/>
    <sheet name="Backend Support" sheetId="4" state="hidden" r:id="rId2"/>
    <sheet name="Budget" sheetId="2" r:id="rId3"/>
    <sheet name="Actual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9" i="1" l="1"/>
  <c r="L10" i="1"/>
  <c r="L11" i="1"/>
  <c r="L12" i="1"/>
  <c r="L13" i="1"/>
  <c r="L14" i="1"/>
  <c r="L15" i="1"/>
  <c r="L16" i="1"/>
  <c r="L17" i="1"/>
  <c r="L18" i="1"/>
  <c r="L8" i="1"/>
  <c r="J9" i="1"/>
  <c r="J10" i="1"/>
  <c r="N10" i="1" s="1"/>
  <c r="O10" i="1" s="1"/>
  <c r="J11" i="1"/>
  <c r="J12" i="1"/>
  <c r="J13" i="1"/>
  <c r="K13" i="1" s="1"/>
  <c r="J14" i="1"/>
  <c r="J15" i="1"/>
  <c r="J16" i="1"/>
  <c r="J17" i="1"/>
  <c r="J18" i="1"/>
  <c r="J8" i="1"/>
  <c r="E9" i="1"/>
  <c r="E10" i="1"/>
  <c r="E11" i="1"/>
  <c r="E12" i="1"/>
  <c r="E13" i="1"/>
  <c r="E14" i="1"/>
  <c r="E15" i="1"/>
  <c r="E16" i="1"/>
  <c r="E17" i="1"/>
  <c r="E18" i="1"/>
  <c r="E8" i="1"/>
  <c r="C9" i="1"/>
  <c r="C10" i="1"/>
  <c r="C11" i="1"/>
  <c r="C12" i="1"/>
  <c r="C13" i="1"/>
  <c r="C14" i="1"/>
  <c r="C15" i="1"/>
  <c r="C16" i="1"/>
  <c r="C17" i="1"/>
  <c r="C18" i="1"/>
  <c r="C8" i="1"/>
  <c r="AC17" i="3"/>
  <c r="AC7" i="2"/>
  <c r="AC8" i="2" s="1"/>
  <c r="AC9" i="2" s="1"/>
  <c r="AC10" i="2" s="1"/>
  <c r="AC11" i="2" s="1"/>
  <c r="AC12" i="2" s="1"/>
  <c r="AC13" i="2" s="1"/>
  <c r="AC14" i="2" s="1"/>
  <c r="AC15" i="2" s="1"/>
  <c r="AC16" i="2" s="1"/>
  <c r="AC17" i="2" s="1"/>
  <c r="AC8" i="3"/>
  <c r="AC9" i="3" s="1"/>
  <c r="AC10" i="3" s="1"/>
  <c r="AC11" i="3" s="1"/>
  <c r="AC12" i="3" s="1"/>
  <c r="AC13" i="3" s="1"/>
  <c r="AC14" i="3" s="1"/>
  <c r="AC15" i="3" s="1"/>
  <c r="AC16" i="3" s="1"/>
  <c r="AC7" i="3"/>
  <c r="AA17" i="2"/>
  <c r="Z17" i="2"/>
  <c r="Y17" i="2"/>
  <c r="X17" i="2"/>
  <c r="W17" i="2"/>
  <c r="V17" i="2"/>
  <c r="U17" i="2"/>
  <c r="T17" i="2"/>
  <c r="S17" i="2"/>
  <c r="R17" i="2"/>
  <c r="Q17" i="2"/>
  <c r="P17" i="2"/>
  <c r="AA16" i="2"/>
  <c r="Z16" i="2"/>
  <c r="Y16" i="2"/>
  <c r="X16" i="2"/>
  <c r="W16" i="2"/>
  <c r="V16" i="2"/>
  <c r="U16" i="2"/>
  <c r="T16" i="2"/>
  <c r="S16" i="2"/>
  <c r="R16" i="2"/>
  <c r="Q16" i="2"/>
  <c r="P16" i="2"/>
  <c r="AA15" i="2"/>
  <c r="Z15" i="2"/>
  <c r="Y15" i="2"/>
  <c r="X15" i="2"/>
  <c r="W15" i="2"/>
  <c r="V15" i="2"/>
  <c r="U15" i="2"/>
  <c r="T15" i="2"/>
  <c r="S15" i="2"/>
  <c r="R15" i="2"/>
  <c r="Q15" i="2"/>
  <c r="P15" i="2"/>
  <c r="I14" i="2"/>
  <c r="I18" i="2" s="1"/>
  <c r="H14" i="2"/>
  <c r="H18" i="2" s="1"/>
  <c r="G14" i="2"/>
  <c r="G18" i="2" s="1"/>
  <c r="AA13" i="2"/>
  <c r="Z13" i="2"/>
  <c r="Y13" i="2"/>
  <c r="X13" i="2"/>
  <c r="W13" i="2"/>
  <c r="V13" i="2"/>
  <c r="U13" i="2"/>
  <c r="T13" i="2"/>
  <c r="S13" i="2"/>
  <c r="R13" i="2"/>
  <c r="Q13" i="2"/>
  <c r="P13" i="2"/>
  <c r="AA12" i="2"/>
  <c r="Z12" i="2"/>
  <c r="Y12" i="2"/>
  <c r="X12" i="2"/>
  <c r="W12" i="2"/>
  <c r="V12" i="2"/>
  <c r="U12" i="2"/>
  <c r="T12" i="2"/>
  <c r="S12" i="2"/>
  <c r="R12" i="2"/>
  <c r="Q12" i="2"/>
  <c r="P12" i="2"/>
  <c r="AA11" i="2"/>
  <c r="Z11" i="2"/>
  <c r="Y11" i="2"/>
  <c r="X11" i="2"/>
  <c r="W11" i="2"/>
  <c r="V11" i="2"/>
  <c r="U11" i="2"/>
  <c r="T11" i="2"/>
  <c r="S11" i="2"/>
  <c r="R11" i="2"/>
  <c r="Q11" i="2"/>
  <c r="P11" i="2"/>
  <c r="AA10" i="2"/>
  <c r="Z10" i="2"/>
  <c r="Y10" i="2"/>
  <c r="X10" i="2"/>
  <c r="W10" i="2"/>
  <c r="V10" i="2"/>
  <c r="U10" i="2"/>
  <c r="T10" i="2"/>
  <c r="S10" i="2"/>
  <c r="R10" i="2"/>
  <c r="Q10" i="2"/>
  <c r="P10" i="2"/>
  <c r="R9" i="2"/>
  <c r="P9" i="2"/>
  <c r="N9" i="2"/>
  <c r="N14" i="2" s="1"/>
  <c r="N18" i="2" s="1"/>
  <c r="M9" i="2"/>
  <c r="M14" i="2" s="1"/>
  <c r="M18" i="2" s="1"/>
  <c r="L9" i="2"/>
  <c r="L14" i="2" s="1"/>
  <c r="L18" i="2" s="1"/>
  <c r="K9" i="2"/>
  <c r="K14" i="2" s="1"/>
  <c r="K18" i="2" s="1"/>
  <c r="J9" i="2"/>
  <c r="J14" i="2" s="1"/>
  <c r="J18" i="2" s="1"/>
  <c r="I9" i="2"/>
  <c r="H9" i="2"/>
  <c r="G9" i="2"/>
  <c r="F9" i="2"/>
  <c r="F14" i="2" s="1"/>
  <c r="F18" i="2" s="1"/>
  <c r="E9" i="2"/>
  <c r="E14" i="2" s="1"/>
  <c r="E18" i="2" s="1"/>
  <c r="D9" i="2"/>
  <c r="D14" i="2" s="1"/>
  <c r="D18" i="2" s="1"/>
  <c r="C9" i="2"/>
  <c r="AA8" i="2"/>
  <c r="Z8" i="2"/>
  <c r="Y8" i="2"/>
  <c r="X8" i="2"/>
  <c r="W8" i="2"/>
  <c r="V8" i="2"/>
  <c r="U8" i="2"/>
  <c r="T8" i="2"/>
  <c r="S8" i="2"/>
  <c r="R8" i="2"/>
  <c r="Q8" i="2"/>
  <c r="P8" i="2"/>
  <c r="AA7" i="2"/>
  <c r="Z7" i="2"/>
  <c r="Y7" i="2"/>
  <c r="X7" i="2"/>
  <c r="W7" i="2"/>
  <c r="V7" i="2"/>
  <c r="U7" i="2"/>
  <c r="T7" i="2"/>
  <c r="S7" i="2"/>
  <c r="R7" i="2"/>
  <c r="Q7" i="2"/>
  <c r="P7" i="2"/>
  <c r="P7" i="3"/>
  <c r="Q7" i="3"/>
  <c r="R7" i="3"/>
  <c r="S7" i="3"/>
  <c r="T7" i="3"/>
  <c r="U7" i="3"/>
  <c r="V7" i="3"/>
  <c r="W7" i="3"/>
  <c r="X7" i="3"/>
  <c r="Y7" i="3"/>
  <c r="Z7" i="3"/>
  <c r="AA7" i="3"/>
  <c r="P8" i="3"/>
  <c r="Q8" i="3"/>
  <c r="R8" i="3"/>
  <c r="S8" i="3"/>
  <c r="T8" i="3"/>
  <c r="U8" i="3"/>
  <c r="V8" i="3"/>
  <c r="W8" i="3"/>
  <c r="X8" i="3"/>
  <c r="Y8" i="3"/>
  <c r="Z8" i="3"/>
  <c r="AA8" i="3"/>
  <c r="P9" i="3"/>
  <c r="Q9" i="3"/>
  <c r="R9" i="3"/>
  <c r="S9" i="3"/>
  <c r="T9" i="3"/>
  <c r="U9" i="3"/>
  <c r="V9" i="3"/>
  <c r="W9" i="3"/>
  <c r="X9" i="3"/>
  <c r="Y9" i="3"/>
  <c r="Z9" i="3"/>
  <c r="AA9" i="3"/>
  <c r="P10" i="3"/>
  <c r="Q10" i="3"/>
  <c r="R10" i="3"/>
  <c r="S10" i="3"/>
  <c r="T10" i="3"/>
  <c r="U10" i="3"/>
  <c r="V10" i="3"/>
  <c r="W10" i="3"/>
  <c r="X10" i="3"/>
  <c r="Y10" i="3"/>
  <c r="Z10" i="3"/>
  <c r="AA10" i="3"/>
  <c r="P11" i="3"/>
  <c r="Q11" i="3"/>
  <c r="R11" i="3"/>
  <c r="S11" i="3"/>
  <c r="T11" i="3"/>
  <c r="U11" i="3"/>
  <c r="V11" i="3"/>
  <c r="W11" i="3"/>
  <c r="X11" i="3"/>
  <c r="Y11" i="3"/>
  <c r="Z11" i="3"/>
  <c r="AA11" i="3"/>
  <c r="P12" i="3"/>
  <c r="Q12" i="3"/>
  <c r="R12" i="3"/>
  <c r="S12" i="3"/>
  <c r="T12" i="3"/>
  <c r="U12" i="3"/>
  <c r="V12" i="3"/>
  <c r="W12" i="3"/>
  <c r="X12" i="3"/>
  <c r="Y12" i="3"/>
  <c r="Z12" i="3"/>
  <c r="AA12" i="3"/>
  <c r="P13" i="3"/>
  <c r="Q13" i="3"/>
  <c r="R13" i="3"/>
  <c r="S13" i="3"/>
  <c r="T13" i="3"/>
  <c r="U13" i="3"/>
  <c r="V13" i="3"/>
  <c r="W13" i="3"/>
  <c r="X13" i="3"/>
  <c r="Y13" i="3"/>
  <c r="Z13" i="3"/>
  <c r="AA13" i="3"/>
  <c r="P14" i="3"/>
  <c r="Q14" i="3"/>
  <c r="Q18" i="3" s="1"/>
  <c r="R14" i="3"/>
  <c r="S14" i="3"/>
  <c r="S18" i="3" s="1"/>
  <c r="T14" i="3"/>
  <c r="U14" i="3"/>
  <c r="U18" i="3" s="1"/>
  <c r="V14" i="3"/>
  <c r="V18" i="3" s="1"/>
  <c r="W14" i="3"/>
  <c r="X14" i="3"/>
  <c r="Y14" i="3"/>
  <c r="Y18" i="3" s="1"/>
  <c r="Z14" i="3"/>
  <c r="AA14" i="3"/>
  <c r="P15" i="3"/>
  <c r="Q15" i="3"/>
  <c r="R15" i="3"/>
  <c r="R18" i="3" s="1"/>
  <c r="S15" i="3"/>
  <c r="T15" i="3"/>
  <c r="U15" i="3"/>
  <c r="V15" i="3"/>
  <c r="W15" i="3"/>
  <c r="W18" i="3" s="1"/>
  <c r="X15" i="3"/>
  <c r="Y15" i="3"/>
  <c r="Z15" i="3"/>
  <c r="AA15" i="3"/>
  <c r="P16" i="3"/>
  <c r="Q16" i="3"/>
  <c r="R16" i="3"/>
  <c r="S16" i="3"/>
  <c r="T16" i="3"/>
  <c r="U16" i="3"/>
  <c r="V16" i="3"/>
  <c r="W16" i="3"/>
  <c r="X16" i="3"/>
  <c r="Y16" i="3"/>
  <c r="Z16" i="3"/>
  <c r="AA16" i="3"/>
  <c r="P17" i="3"/>
  <c r="Q17" i="3"/>
  <c r="R17" i="3"/>
  <c r="S17" i="3"/>
  <c r="T17" i="3"/>
  <c r="U17" i="3"/>
  <c r="V17" i="3"/>
  <c r="W17" i="3"/>
  <c r="X17" i="3"/>
  <c r="Y17" i="3"/>
  <c r="Z17" i="3"/>
  <c r="AA17" i="3"/>
  <c r="T18" i="3"/>
  <c r="X18" i="3"/>
  <c r="P18" i="3"/>
  <c r="Z18" i="3"/>
  <c r="AA18" i="3"/>
  <c r="N18" i="3"/>
  <c r="M18" i="3"/>
  <c r="L18" i="3"/>
  <c r="K18" i="3"/>
  <c r="J18" i="3"/>
  <c r="I18" i="3"/>
  <c r="H18" i="3"/>
  <c r="G18" i="3"/>
  <c r="F18" i="3"/>
  <c r="E18" i="3"/>
  <c r="D18" i="3"/>
  <c r="C18" i="3"/>
  <c r="N14" i="3"/>
  <c r="M14" i="3"/>
  <c r="L14" i="3"/>
  <c r="K14" i="3"/>
  <c r="J14" i="3"/>
  <c r="I14" i="3"/>
  <c r="H14" i="3"/>
  <c r="G14" i="3"/>
  <c r="F14" i="3"/>
  <c r="E14" i="3"/>
  <c r="D14" i="3"/>
  <c r="C14" i="3"/>
  <c r="D9" i="3"/>
  <c r="E9" i="3"/>
  <c r="F9" i="3"/>
  <c r="G9" i="3"/>
  <c r="H9" i="3"/>
  <c r="I9" i="3"/>
  <c r="J9" i="3"/>
  <c r="K9" i="3"/>
  <c r="L9" i="3"/>
  <c r="M9" i="3"/>
  <c r="N9" i="3"/>
  <c r="C9" i="3"/>
  <c r="K12" i="1" l="1"/>
  <c r="K9" i="1"/>
  <c r="G13" i="1"/>
  <c r="H13" i="1" s="1"/>
  <c r="N17" i="1"/>
  <c r="O17" i="1" s="1"/>
  <c r="M14" i="1"/>
  <c r="F12" i="1"/>
  <c r="N18" i="1"/>
  <c r="O18" i="1" s="1"/>
  <c r="F14" i="1"/>
  <c r="G15" i="1"/>
  <c r="H15" i="1" s="1"/>
  <c r="N14" i="1"/>
  <c r="O14" i="1" s="1"/>
  <c r="N13" i="1"/>
  <c r="O13" i="1" s="1"/>
  <c r="N12" i="1"/>
  <c r="O12" i="1" s="1"/>
  <c r="K16" i="1"/>
  <c r="D9" i="1"/>
  <c r="K15" i="1"/>
  <c r="K14" i="1"/>
  <c r="N8" i="1"/>
  <c r="O8" i="1" s="1"/>
  <c r="G10" i="1"/>
  <c r="H10" i="1" s="1"/>
  <c r="F9" i="1"/>
  <c r="M9" i="1"/>
  <c r="F18" i="1"/>
  <c r="F17" i="1"/>
  <c r="F13" i="1"/>
  <c r="G16" i="1"/>
  <c r="H16" i="1" s="1"/>
  <c r="F15" i="1"/>
  <c r="G14" i="1"/>
  <c r="H14" i="1" s="1"/>
  <c r="N15" i="1"/>
  <c r="O15" i="1" s="1"/>
  <c r="N16" i="1"/>
  <c r="O16" i="1" s="1"/>
  <c r="K11" i="1"/>
  <c r="G8" i="1"/>
  <c r="H8" i="1" s="1"/>
  <c r="F16" i="1"/>
  <c r="D18" i="1"/>
  <c r="D17" i="1"/>
  <c r="M18" i="1"/>
  <c r="D16" i="1"/>
  <c r="F11" i="1"/>
  <c r="D15" i="1"/>
  <c r="N9" i="1"/>
  <c r="O9" i="1" s="1"/>
  <c r="M11" i="1"/>
  <c r="D14" i="1"/>
  <c r="G9" i="1"/>
  <c r="H9" i="1" s="1"/>
  <c r="L19" i="1"/>
  <c r="M19" i="1" s="1"/>
  <c r="D13" i="1"/>
  <c r="N11" i="1"/>
  <c r="D12" i="1"/>
  <c r="K18" i="1"/>
  <c r="D11" i="1"/>
  <c r="K17" i="1"/>
  <c r="M12" i="1"/>
  <c r="M13" i="1"/>
  <c r="G18" i="1"/>
  <c r="H18" i="1" s="1"/>
  <c r="G17" i="1"/>
  <c r="H17" i="1" s="1"/>
  <c r="M17" i="1"/>
  <c r="M15" i="1"/>
  <c r="M16" i="1"/>
  <c r="J19" i="1"/>
  <c r="K19" i="1" s="1"/>
  <c r="G11" i="1"/>
  <c r="H11" i="1" s="1"/>
  <c r="G12" i="1"/>
  <c r="H12" i="1" s="1"/>
  <c r="C19" i="1"/>
  <c r="D19" i="1" s="1"/>
  <c r="E19" i="1"/>
  <c r="F19" i="1" s="1"/>
  <c r="X9" i="2"/>
  <c r="Q9" i="2"/>
  <c r="S9" i="2"/>
  <c r="T9" i="2"/>
  <c r="V9" i="2"/>
  <c r="W9" i="2"/>
  <c r="Y9" i="2"/>
  <c r="Z9" i="2"/>
  <c r="AA9" i="2"/>
  <c r="C14" i="2"/>
  <c r="U9" i="2"/>
  <c r="N19" i="1" l="1"/>
  <c r="O11" i="1"/>
  <c r="G19" i="1"/>
  <c r="H19" i="1" s="1"/>
  <c r="W14" i="2"/>
  <c r="W18" i="2" s="1"/>
  <c r="S14" i="2"/>
  <c r="S18" i="2" s="1"/>
  <c r="R14" i="2"/>
  <c r="R18" i="2" s="1"/>
  <c r="V14" i="2"/>
  <c r="V18" i="2" s="1"/>
  <c r="U14" i="2"/>
  <c r="U18" i="2" s="1"/>
  <c r="T14" i="2"/>
  <c r="T18" i="2" s="1"/>
  <c r="Q14" i="2"/>
  <c r="Q18" i="2" s="1"/>
  <c r="C18" i="2"/>
  <c r="P14" i="2"/>
  <c r="P18" i="2" s="1"/>
  <c r="AA14" i="2"/>
  <c r="AA18" i="2" s="1"/>
  <c r="Z14" i="2"/>
  <c r="Z18" i="2" s="1"/>
  <c r="Y14" i="2"/>
  <c r="Y18" i="2" s="1"/>
  <c r="X14" i="2"/>
  <c r="X18" i="2" s="1"/>
</calcChain>
</file>

<file path=xl/sharedStrings.xml><?xml version="1.0" encoding="utf-8"?>
<sst xmlns="http://schemas.openxmlformats.org/spreadsheetml/2006/main" count="71" uniqueCount="30">
  <si>
    <t>Variance Analysis - Actual Vs Budget</t>
  </si>
  <si>
    <t>Particular</t>
  </si>
  <si>
    <t>Rs. Cr</t>
  </si>
  <si>
    <t>% Sales</t>
  </si>
  <si>
    <t>Actuals</t>
  </si>
  <si>
    <t>Budget</t>
  </si>
  <si>
    <t>Variance</t>
  </si>
  <si>
    <t>Gross Sales</t>
  </si>
  <si>
    <t>Less: Discount</t>
  </si>
  <si>
    <t>Net Sales</t>
  </si>
  <si>
    <t>Less: Cost of Good Sold</t>
  </si>
  <si>
    <t>Raw Material / Packaging Material Cost</t>
  </si>
  <si>
    <t>Labour Cost</t>
  </si>
  <si>
    <t>Other Manufacturing Cost</t>
  </si>
  <si>
    <t>Gross Profit</t>
  </si>
  <si>
    <t>Less: Overheads</t>
  </si>
  <si>
    <t>Administrative Overheads</t>
  </si>
  <si>
    <t>Selling and Distribution Overheads</t>
  </si>
  <si>
    <t>Net Profits</t>
  </si>
  <si>
    <t>Month (MTH)</t>
  </si>
  <si>
    <t>Year to Date (YTD)</t>
  </si>
  <si>
    <t>Note: These are dummy data taken for learning purpose.</t>
  </si>
  <si>
    <t>Actuals YTD</t>
  </si>
  <si>
    <t>Budget Data</t>
  </si>
  <si>
    <t>Actual Data</t>
  </si>
  <si>
    <t>Budget YTD</t>
  </si>
  <si>
    <t>(Change Months here to Check Variance)</t>
  </si>
  <si>
    <t>Lookup Reference</t>
  </si>
  <si>
    <t>%</t>
  </si>
  <si>
    <t>% Variance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</si>
</sst>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7" formatCode="_ * #,##0_ ;_ * \-#,##0_ ;_ * &quot;-&quot;??_ ;_ @_ "/>
    <numFmt numFmtId="170" formatCode="0.0%"/>
  </numFmts>
  <fonts count="15" x14ac:knownFonts="1">
    <font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Trebuchet MS"/>
      <family val="2"/>
    </font>
    <font>
      <b/>
      <sz val="10"/>
      <color theme="1"/>
      <name val="Trebuchet MS"/>
      <family val="2"/>
    </font>
    <font>
      <b/>
      <u/>
      <sz val="10"/>
      <color theme="1"/>
      <name val="Trebuchet MS"/>
      <family val="2"/>
    </font>
    <font>
      <i/>
      <u/>
      <sz val="10"/>
      <color theme="1"/>
      <name val="Trebuchet MS"/>
      <family val="2"/>
    </font>
    <font>
      <i/>
      <sz val="10"/>
      <color theme="1"/>
      <name val="Trebuchet MS"/>
      <family val="2"/>
    </font>
    <font>
      <b/>
      <i/>
      <sz val="10"/>
      <color theme="1"/>
      <name val="Trebuchet MS"/>
      <family val="2"/>
    </font>
    <font>
      <b/>
      <sz val="10"/>
      <color theme="0"/>
      <name val="Trebuchet MS"/>
      <family val="2"/>
    </font>
    <font>
      <sz val="10"/>
      <color theme="0"/>
      <name val="Trebuchet MS"/>
      <family val="2"/>
    </font>
    <font>
      <sz val="10"/>
      <color theme="3" tint="0.249977111117893"/>
      <name val="Trebuchet MS"/>
      <family val="2"/>
    </font>
    <font>
      <i/>
      <sz val="10"/>
      <color theme="0" tint="-0.499984740745262"/>
      <name val="Trebuchet MS"/>
      <family val="2"/>
    </font>
    <font>
      <b/>
      <i/>
      <sz val="10"/>
      <color theme="0" tint="-0.499984740745262"/>
      <name val="Trebuchet MS"/>
      <family val="2"/>
    </font>
    <font>
      <b/>
      <i/>
      <u/>
      <sz val="10"/>
      <color theme="3" tint="0.249977111117893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center"/>
    </xf>
    <xf numFmtId="0" fontId="7" fillId="0" borderId="0" xfId="0" applyFont="1"/>
    <xf numFmtId="0" fontId="4" fillId="0" borderId="6" xfId="0" applyFont="1" applyBorder="1"/>
    <xf numFmtId="0" fontId="3" fillId="0" borderId="6" xfId="0" applyFont="1" applyBorder="1"/>
    <xf numFmtId="0" fontId="6" fillId="0" borderId="6" xfId="0" applyFont="1" applyBorder="1"/>
    <xf numFmtId="0" fontId="9" fillId="2" borderId="4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center"/>
    </xf>
    <xf numFmtId="0" fontId="9" fillId="2" borderId="15" xfId="0" applyFont="1" applyFill="1" applyBorder="1" applyAlignment="1">
      <alignment horizontal="center"/>
    </xf>
    <xf numFmtId="0" fontId="9" fillId="2" borderId="8" xfId="0" applyFont="1" applyFill="1" applyBorder="1"/>
    <xf numFmtId="43" fontId="3" fillId="0" borderId="0" xfId="1" applyFont="1" applyBorder="1" applyAlignment="1">
      <alignment horizontal="center"/>
    </xf>
    <xf numFmtId="17" fontId="3" fillId="0" borderId="0" xfId="0" applyNumberFormat="1" applyFont="1"/>
    <xf numFmtId="0" fontId="3" fillId="0" borderId="8" xfId="0" applyFont="1" applyBorder="1"/>
    <xf numFmtId="0" fontId="9" fillId="2" borderId="9" xfId="0" applyFont="1" applyFill="1" applyBorder="1" applyAlignment="1">
      <alignment horizontal="center"/>
    </xf>
    <xf numFmtId="0" fontId="9" fillId="2" borderId="2" xfId="0" applyFont="1" applyFill="1" applyBorder="1"/>
    <xf numFmtId="17" fontId="9" fillId="2" borderId="16" xfId="0" applyNumberFormat="1" applyFont="1" applyFill="1" applyBorder="1"/>
    <xf numFmtId="17" fontId="9" fillId="2" borderId="17" xfId="0" applyNumberFormat="1" applyFont="1" applyFill="1" applyBorder="1"/>
    <xf numFmtId="17" fontId="9" fillId="2" borderId="18" xfId="0" applyNumberFormat="1" applyFont="1" applyFill="1" applyBorder="1"/>
    <xf numFmtId="167" fontId="10" fillId="2" borderId="8" xfId="0" applyNumberFormat="1" applyFont="1" applyFill="1" applyBorder="1"/>
    <xf numFmtId="0" fontId="10" fillId="2" borderId="9" xfId="0" applyFont="1" applyFill="1" applyBorder="1"/>
    <xf numFmtId="0" fontId="10" fillId="2" borderId="10" xfId="0" applyFont="1" applyFill="1" applyBorder="1"/>
    <xf numFmtId="167" fontId="11" fillId="3" borderId="1" xfId="1" applyNumberFormat="1" applyFont="1" applyFill="1" applyBorder="1"/>
    <xf numFmtId="167" fontId="4" fillId="0" borderId="1" xfId="1" applyNumberFormat="1" applyFont="1" applyBorder="1"/>
    <xf numFmtId="167" fontId="3" fillId="3" borderId="1" xfId="1" applyNumberFormat="1" applyFont="1" applyFill="1" applyBorder="1"/>
    <xf numFmtId="17" fontId="4" fillId="4" borderId="3" xfId="0" applyNumberFormat="1" applyFont="1" applyFill="1" applyBorder="1" applyAlignment="1">
      <alignment horizontal="center"/>
    </xf>
    <xf numFmtId="0" fontId="12" fillId="0" borderId="0" xfId="0" applyFont="1" applyAlignment="1">
      <alignment horizontal="left"/>
    </xf>
    <xf numFmtId="17" fontId="2" fillId="0" borderId="0" xfId="0" applyNumberFormat="1" applyFont="1"/>
    <xf numFmtId="0" fontId="13" fillId="0" borderId="0" xfId="0" applyFont="1"/>
    <xf numFmtId="0" fontId="12" fillId="0" borderId="0" xfId="0" applyFont="1"/>
    <xf numFmtId="167" fontId="3" fillId="0" borderId="6" xfId="1" applyNumberFormat="1" applyFont="1" applyBorder="1" applyAlignment="1">
      <alignment horizontal="center"/>
    </xf>
    <xf numFmtId="167" fontId="7" fillId="0" borderId="6" xfId="1" applyNumberFormat="1" applyFont="1" applyBorder="1" applyAlignment="1">
      <alignment horizontal="center"/>
    </xf>
    <xf numFmtId="43" fontId="7" fillId="0" borderId="0" xfId="1" applyFont="1" applyBorder="1" applyAlignment="1">
      <alignment horizontal="center"/>
    </xf>
    <xf numFmtId="167" fontId="4" fillId="0" borderId="6" xfId="1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43" fontId="4" fillId="0" borderId="0" xfId="1" applyFont="1" applyBorder="1" applyAlignment="1">
      <alignment horizontal="center"/>
    </xf>
    <xf numFmtId="167" fontId="9" fillId="2" borderId="8" xfId="1" applyNumberFormat="1" applyFont="1" applyFill="1" applyBorder="1" applyAlignment="1">
      <alignment horizontal="center"/>
    </xf>
    <xf numFmtId="0" fontId="9" fillId="2" borderId="10" xfId="0" applyFont="1" applyFill="1" applyBorder="1" applyAlignment="1">
      <alignment horizontal="center"/>
    </xf>
    <xf numFmtId="43" fontId="9" fillId="2" borderId="8" xfId="1" applyFont="1" applyFill="1" applyBorder="1" applyAlignment="1">
      <alignment horizontal="center"/>
    </xf>
    <xf numFmtId="0" fontId="14" fillId="0" borderId="6" xfId="0" applyFont="1" applyBorder="1"/>
    <xf numFmtId="10" fontId="3" fillId="0" borderId="7" xfId="2" applyNumberFormat="1" applyFont="1" applyBorder="1" applyAlignment="1">
      <alignment horizontal="center"/>
    </xf>
    <xf numFmtId="9" fontId="9" fillId="2" borderId="10" xfId="2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10" fontId="7" fillId="0" borderId="7" xfId="2" applyNumberFormat="1" applyFont="1" applyBorder="1" applyAlignment="1">
      <alignment horizontal="center"/>
    </xf>
    <xf numFmtId="10" fontId="8" fillId="0" borderId="7" xfId="2" applyNumberFormat="1" applyFont="1" applyBorder="1" applyAlignment="1">
      <alignment horizontal="center"/>
    </xf>
    <xf numFmtId="170" fontId="9" fillId="2" borderId="10" xfId="2" applyNumberFormat="1" applyFont="1" applyFill="1" applyBorder="1" applyAlignment="1">
      <alignment horizontal="center"/>
    </xf>
    <xf numFmtId="10" fontId="4" fillId="0" borderId="7" xfId="2" applyNumberFormat="1" applyFont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20" xfId="0" applyFont="1" applyFill="1" applyBorder="1" applyAlignment="1">
      <alignment horizontal="center"/>
    </xf>
    <xf numFmtId="0" fontId="9" fillId="2" borderId="19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5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C867E-BC22-478D-B6F8-B7CD32AA2300}">
  <dimension ref="B2:O19"/>
  <sheetViews>
    <sheetView showGridLines="0" zoomScale="116" workbookViewId="0">
      <selection activeCell="M23" sqref="M23"/>
    </sheetView>
  </sheetViews>
  <sheetFormatPr defaultRowHeight="15" x14ac:dyDescent="0.3"/>
  <cols>
    <col min="1" max="1" width="2" style="1" customWidth="1"/>
    <col min="2" max="2" width="37.140625" style="1" bestFit="1" customWidth="1"/>
    <col min="3" max="3" width="12.5703125" style="4" bestFit="1" customWidth="1"/>
    <col min="4" max="4" width="9.140625" style="4"/>
    <col min="5" max="5" width="10.5703125" style="4" bestFit="1" customWidth="1"/>
    <col min="6" max="6" width="9.7109375" style="4" bestFit="1" customWidth="1"/>
    <col min="7" max="7" width="9.140625" style="4"/>
    <col min="8" max="8" width="10.85546875" style="4" bestFit="1" customWidth="1"/>
    <col min="9" max="9" width="9.140625" style="1"/>
    <col min="10" max="10" width="10.85546875" style="1" bestFit="1" customWidth="1"/>
    <col min="11" max="11" width="9.140625" style="1"/>
    <col min="12" max="12" width="11.5703125" style="1" bestFit="1" customWidth="1"/>
    <col min="13" max="14" width="9.140625" style="1"/>
    <col min="15" max="15" width="10.85546875" style="1" bestFit="1" customWidth="1"/>
    <col min="16" max="16384" width="9.140625" style="1"/>
  </cols>
  <sheetData>
    <row r="2" spans="2:15" x14ac:dyDescent="0.3">
      <c r="B2" s="3" t="s">
        <v>0</v>
      </c>
    </row>
    <row r="4" spans="2:15" ht="15.75" thickBot="1" x14ac:dyDescent="0.35">
      <c r="B4" s="31" t="s">
        <v>26</v>
      </c>
    </row>
    <row r="5" spans="2:15" ht="17.25" customHeight="1" thickBot="1" x14ac:dyDescent="0.35">
      <c r="B5" s="30">
        <v>44409</v>
      </c>
      <c r="C5" s="13" t="s">
        <v>19</v>
      </c>
      <c r="D5" s="13"/>
      <c r="E5" s="13"/>
      <c r="F5" s="13"/>
      <c r="G5" s="13"/>
      <c r="H5" s="14"/>
      <c r="J5" s="12" t="s">
        <v>20</v>
      </c>
      <c r="K5" s="13"/>
      <c r="L5" s="13"/>
      <c r="M5" s="13"/>
      <c r="N5" s="13"/>
      <c r="O5" s="14"/>
    </row>
    <row r="6" spans="2:15" x14ac:dyDescent="0.3">
      <c r="B6" s="54" t="s">
        <v>1</v>
      </c>
      <c r="C6" s="52" t="s">
        <v>4</v>
      </c>
      <c r="D6" s="53"/>
      <c r="E6" s="52" t="s">
        <v>5</v>
      </c>
      <c r="F6" s="53"/>
      <c r="G6" s="52" t="s">
        <v>6</v>
      </c>
      <c r="H6" s="53"/>
      <c r="J6" s="52" t="s">
        <v>4</v>
      </c>
      <c r="K6" s="53"/>
      <c r="L6" s="52" t="s">
        <v>5</v>
      </c>
      <c r="M6" s="53"/>
      <c r="N6" s="52" t="s">
        <v>6</v>
      </c>
      <c r="O6" s="53"/>
    </row>
    <row r="7" spans="2:15" x14ac:dyDescent="0.3">
      <c r="B7" s="55"/>
      <c r="C7" s="9" t="s">
        <v>2</v>
      </c>
      <c r="D7" s="10" t="s">
        <v>28</v>
      </c>
      <c r="E7" s="9" t="s">
        <v>2</v>
      </c>
      <c r="F7" s="10" t="s">
        <v>3</v>
      </c>
      <c r="G7" s="11" t="s">
        <v>2</v>
      </c>
      <c r="H7" s="10" t="s">
        <v>29</v>
      </c>
      <c r="J7" s="9" t="s">
        <v>2</v>
      </c>
      <c r="K7" s="10" t="s">
        <v>3</v>
      </c>
      <c r="L7" s="9" t="s">
        <v>2</v>
      </c>
      <c r="M7" s="10" t="s">
        <v>3</v>
      </c>
      <c r="N7" s="11" t="s">
        <v>2</v>
      </c>
      <c r="O7" s="10" t="s">
        <v>29</v>
      </c>
    </row>
    <row r="8" spans="2:15" s="2" customFormat="1" x14ac:dyDescent="0.3">
      <c r="B8" s="6" t="s">
        <v>7</v>
      </c>
      <c r="C8" s="38">
        <f>HLOOKUP($B$5,Actual!$C$6:$N$18,Actual!AC7,TRUE)</f>
        <v>111</v>
      </c>
      <c r="D8" s="47"/>
      <c r="E8" s="38">
        <f>HLOOKUP($B$5,Budget!$C$6:$N$18,Budget!AC7,TRUE)</f>
        <v>114</v>
      </c>
      <c r="F8" s="47"/>
      <c r="G8" s="40">
        <f>C8-E8</f>
        <v>-3</v>
      </c>
      <c r="H8" s="48">
        <f>G8/E8</f>
        <v>-2.6315789473684209E-2</v>
      </c>
      <c r="J8" s="38">
        <f>HLOOKUP($B$5,Actual!$P$6:$AA$18,Actual!AC7,1)</f>
        <v>581</v>
      </c>
      <c r="K8" s="39"/>
      <c r="L8" s="38">
        <f>HLOOKUP('Actual vs Budget'!$B$5,Budget!$P$6:$AA$18,Budget!AC7,TRUE)</f>
        <v>584</v>
      </c>
      <c r="M8" s="39"/>
      <c r="N8" s="40">
        <f>J8-L8</f>
        <v>-3</v>
      </c>
      <c r="O8" s="48">
        <f>N8/L8</f>
        <v>-5.1369863013698627E-3</v>
      </c>
    </row>
    <row r="9" spans="2:15" x14ac:dyDescent="0.3">
      <c r="B9" s="7" t="s">
        <v>8</v>
      </c>
      <c r="C9" s="35">
        <f>HLOOKUP($B$5,Actual!$C$6:$N$18,Actual!AC8,TRUE)</f>
        <v>15</v>
      </c>
      <c r="D9" s="48">
        <f>C9/$C$8</f>
        <v>0.13513513513513514</v>
      </c>
      <c r="E9" s="35">
        <f>HLOOKUP($B$5,Budget!$C$6:$N$18,Budget!AC8,TRUE)</f>
        <v>11</v>
      </c>
      <c r="F9" s="48">
        <f>E9/$E$8</f>
        <v>9.6491228070175433E-2</v>
      </c>
      <c r="G9" s="40">
        <f>E9-C9</f>
        <v>-4</v>
      </c>
      <c r="H9" s="48">
        <f>G9/C9</f>
        <v>-0.26666666666666666</v>
      </c>
      <c r="J9" s="35">
        <f>HLOOKUP($B$5,Actual!$P$6:$AA$18,Actual!AC8,1)</f>
        <v>67</v>
      </c>
      <c r="K9" s="45">
        <f>J9/$J$8</f>
        <v>0.11531841652323579</v>
      </c>
      <c r="L9" s="35">
        <f>HLOOKUP('Actual vs Budget'!$B$5,Budget!$P$6:$AA$18,Budget!AC8,TRUE)</f>
        <v>57</v>
      </c>
      <c r="M9" s="45">
        <f>L9/$L$8</f>
        <v>9.7602739726027399E-2</v>
      </c>
      <c r="N9" s="16">
        <f>L9-J9</f>
        <v>-10</v>
      </c>
      <c r="O9" s="48">
        <f>N9/J9</f>
        <v>-0.14925373134328357</v>
      </c>
    </row>
    <row r="10" spans="2:15" s="2" customFormat="1" x14ac:dyDescent="0.3">
      <c r="B10" s="6" t="s">
        <v>9</v>
      </c>
      <c r="C10" s="38">
        <f>HLOOKUP($B$5,Actual!$C$6:$N$18,Actual!AC9,TRUE)</f>
        <v>96</v>
      </c>
      <c r="D10" s="48"/>
      <c r="E10" s="38">
        <f>HLOOKUP($B$5,Budget!$C$6:$N$18,Budget!AC9,TRUE)</f>
        <v>103</v>
      </c>
      <c r="F10" s="48"/>
      <c r="G10" s="40">
        <f>C10-E10</f>
        <v>-7</v>
      </c>
      <c r="H10" s="48">
        <f>G10/E10</f>
        <v>-6.7961165048543687E-2</v>
      </c>
      <c r="J10" s="38">
        <f>HLOOKUP($B$5,Actual!$P$6:$AA$18,Actual!AC9,1)</f>
        <v>514</v>
      </c>
      <c r="K10" s="45"/>
      <c r="L10" s="38">
        <f>HLOOKUP('Actual vs Budget'!$B$5,Budget!$P$6:$AA$18,Budget!AC9,TRUE)</f>
        <v>527</v>
      </c>
      <c r="M10" s="45"/>
      <c r="N10" s="40">
        <f>J10-L10</f>
        <v>-13</v>
      </c>
      <c r="O10" s="48">
        <f>N10/L10</f>
        <v>-2.4667931688804556E-2</v>
      </c>
    </row>
    <row r="11" spans="2:15" s="5" customFormat="1" x14ac:dyDescent="0.3">
      <c r="B11" s="44" t="s">
        <v>10</v>
      </c>
      <c r="C11" s="36">
        <f>HLOOKUP($B$5,Actual!$C$6:$N$18,Actual!AC10,TRUE)</f>
        <v>48</v>
      </c>
      <c r="D11" s="48">
        <f>C11/$C$10</f>
        <v>0.5</v>
      </c>
      <c r="E11" s="36">
        <f>HLOOKUP($B$5,Budget!$C$6:$N$18,Budget!AC10,TRUE)</f>
        <v>48</v>
      </c>
      <c r="F11" s="48">
        <f>E11/$E$10</f>
        <v>0.46601941747572817</v>
      </c>
      <c r="G11" s="40">
        <f>E11-C11</f>
        <v>0</v>
      </c>
      <c r="H11" s="48">
        <f>G11/C11</f>
        <v>0</v>
      </c>
      <c r="J11" s="35">
        <f>HLOOKUP($B$5,Actual!$P$6:$AA$18,Actual!AC10,1)</f>
        <v>232</v>
      </c>
      <c r="K11" s="45">
        <f>J11/$J$10</f>
        <v>0.45136186770428016</v>
      </c>
      <c r="L11" s="35">
        <f>HLOOKUP('Actual vs Budget'!$B$5,Budget!$P$6:$AA$18,Budget!AC10,TRUE)</f>
        <v>242</v>
      </c>
      <c r="M11" s="45">
        <f>L11/$L$10</f>
        <v>0.45920303605313095</v>
      </c>
      <c r="N11" s="37">
        <f>L11-J11</f>
        <v>10</v>
      </c>
      <c r="O11" s="48">
        <f>N11/J11</f>
        <v>4.3103448275862072E-2</v>
      </c>
    </row>
    <row r="12" spans="2:15" x14ac:dyDescent="0.3">
      <c r="B12" s="7" t="s">
        <v>11</v>
      </c>
      <c r="C12" s="35">
        <f>HLOOKUP($B$5,Actual!$C$6:$N$18,Actual!AC11,TRUE)</f>
        <v>40</v>
      </c>
      <c r="D12" s="48">
        <f>C12/$C$10</f>
        <v>0.41666666666666669</v>
      </c>
      <c r="E12" s="35">
        <f>HLOOKUP($B$5,Budget!$C$6:$N$18,Budget!AC11,TRUE)</f>
        <v>38</v>
      </c>
      <c r="F12" s="48">
        <f>E12/$E$10</f>
        <v>0.36893203883495146</v>
      </c>
      <c r="G12" s="40">
        <f>E12-C12</f>
        <v>-2</v>
      </c>
      <c r="H12" s="48">
        <f>G12/C12</f>
        <v>-0.05</v>
      </c>
      <c r="J12" s="35">
        <f>HLOOKUP($B$5,Actual!$P$6:$AA$18,Actual!AC11,1)</f>
        <v>188</v>
      </c>
      <c r="K12" s="45">
        <f>J12/$J$10</f>
        <v>0.36575875486381321</v>
      </c>
      <c r="L12" s="35">
        <f>HLOOKUP('Actual vs Budget'!$B$5,Budget!$P$6:$AA$18,Budget!AC11,TRUE)</f>
        <v>187</v>
      </c>
      <c r="M12" s="45">
        <f>L12/$L$10</f>
        <v>0.35483870967741937</v>
      </c>
      <c r="N12" s="16">
        <f>L12-J12</f>
        <v>-1</v>
      </c>
      <c r="O12" s="48">
        <f>N12/J12</f>
        <v>-5.3191489361702126E-3</v>
      </c>
    </row>
    <row r="13" spans="2:15" x14ac:dyDescent="0.3">
      <c r="B13" s="7" t="s">
        <v>12</v>
      </c>
      <c r="C13" s="35">
        <f>HLOOKUP($B$5,Actual!$C$6:$N$18,Actual!AC12,TRUE)</f>
        <v>7</v>
      </c>
      <c r="D13" s="48">
        <f>C13/$C$10</f>
        <v>7.2916666666666671E-2</v>
      </c>
      <c r="E13" s="35">
        <f>HLOOKUP($B$5,Budget!$C$6:$N$18,Budget!AC12,TRUE)</f>
        <v>8</v>
      </c>
      <c r="F13" s="48">
        <f>E13/$E$10</f>
        <v>7.7669902912621352E-2</v>
      </c>
      <c r="G13" s="40">
        <f t="shared" ref="G13:G14" si="0">E13-C13</f>
        <v>1</v>
      </c>
      <c r="H13" s="48">
        <f>G13/C13</f>
        <v>0.14285714285714285</v>
      </c>
      <c r="J13" s="35">
        <f>HLOOKUP($B$5,Actual!$P$6:$AA$18,Actual!AC12,1)</f>
        <v>38</v>
      </c>
      <c r="K13" s="45">
        <f>J13/$J$10</f>
        <v>7.3929961089494164E-2</v>
      </c>
      <c r="L13" s="35">
        <f>HLOOKUP('Actual vs Budget'!$B$5,Budget!$P$6:$AA$18,Budget!AC12,TRUE)</f>
        <v>43</v>
      </c>
      <c r="M13" s="45">
        <f>L13/$L$10</f>
        <v>8.1593927893738136E-2</v>
      </c>
      <c r="N13" s="16">
        <f t="shared" ref="N13:N14" si="1">L13-J13</f>
        <v>5</v>
      </c>
      <c r="O13" s="48">
        <f>N13/J13</f>
        <v>0.13157894736842105</v>
      </c>
    </row>
    <row r="14" spans="2:15" x14ac:dyDescent="0.3">
      <c r="B14" s="7" t="s">
        <v>13</v>
      </c>
      <c r="C14" s="35">
        <f>HLOOKUP($B$5,Actual!$C$6:$N$18,Actual!AC13,TRUE)</f>
        <v>1</v>
      </c>
      <c r="D14" s="48">
        <f>C14/$C$10</f>
        <v>1.0416666666666666E-2</v>
      </c>
      <c r="E14" s="35">
        <f>HLOOKUP($B$5,Budget!$C$6:$N$18,Budget!AC13,TRUE)</f>
        <v>2</v>
      </c>
      <c r="F14" s="48">
        <f>E14/$E$10</f>
        <v>1.9417475728155338E-2</v>
      </c>
      <c r="G14" s="40">
        <f t="shared" si="0"/>
        <v>1</v>
      </c>
      <c r="H14" s="48">
        <f>G14/C14</f>
        <v>1</v>
      </c>
      <c r="J14" s="35">
        <f>HLOOKUP($B$5,Actual!$P$6:$AA$18,Actual!AC13,1)</f>
        <v>6</v>
      </c>
      <c r="K14" s="45">
        <f>J14/$J$10</f>
        <v>1.1673151750972763E-2</v>
      </c>
      <c r="L14" s="35">
        <f>HLOOKUP('Actual vs Budget'!$B$5,Budget!$P$6:$AA$18,Budget!AC13,TRUE)</f>
        <v>12</v>
      </c>
      <c r="M14" s="45">
        <f>L14/$L$10</f>
        <v>2.2770398481973434E-2</v>
      </c>
      <c r="N14" s="16">
        <f t="shared" si="1"/>
        <v>6</v>
      </c>
      <c r="O14" s="48">
        <f>N14/J14</f>
        <v>1</v>
      </c>
    </row>
    <row r="15" spans="2:15" s="2" customFormat="1" x14ac:dyDescent="0.3">
      <c r="B15" s="6" t="s">
        <v>14</v>
      </c>
      <c r="C15" s="38">
        <f>HLOOKUP($B$5,Actual!$C$6:$N$18,Actual!AC14,TRUE)</f>
        <v>48</v>
      </c>
      <c r="D15" s="49">
        <f>C15/$C$10</f>
        <v>0.5</v>
      </c>
      <c r="E15" s="38">
        <f>HLOOKUP($B$5,Budget!$C$6:$N$18,Budget!AC14,TRUE)</f>
        <v>55</v>
      </c>
      <c r="F15" s="49">
        <f>E15/$E$10</f>
        <v>0.53398058252427183</v>
      </c>
      <c r="G15" s="40">
        <f>C15-E15</f>
        <v>-7</v>
      </c>
      <c r="H15" s="49">
        <f>G15/C15</f>
        <v>-0.14583333333333334</v>
      </c>
      <c r="J15" s="38">
        <f>HLOOKUP($B$5,Actual!$P$6:$AA$18,Actual!AC14,1)</f>
        <v>282</v>
      </c>
      <c r="K15" s="51">
        <f>J15/$J$10</f>
        <v>0.54863813229571989</v>
      </c>
      <c r="L15" s="38">
        <f>HLOOKUP('Actual vs Budget'!$B$5,Budget!$P$6:$AA$18,Budget!AC14,TRUE)</f>
        <v>285</v>
      </c>
      <c r="M15" s="51">
        <f>L15/$L$10</f>
        <v>0.54079696394686905</v>
      </c>
      <c r="N15" s="40">
        <f>J15-L15</f>
        <v>-3</v>
      </c>
      <c r="O15" s="49">
        <f>N15/J15</f>
        <v>-1.0638297872340425E-2</v>
      </c>
    </row>
    <row r="16" spans="2:15" s="5" customFormat="1" x14ac:dyDescent="0.3">
      <c r="B16" s="44" t="s">
        <v>15</v>
      </c>
      <c r="C16" s="36">
        <f>HLOOKUP($B$5,Actual!$C$6:$N$18,Actual!AC15,TRUE)</f>
        <v>11</v>
      </c>
      <c r="D16" s="48">
        <f>C16/$C$10</f>
        <v>0.11458333333333333</v>
      </c>
      <c r="E16" s="36">
        <f>HLOOKUP($B$5,Budget!$C$6:$N$18,Budget!AC15,TRUE)</f>
        <v>10</v>
      </c>
      <c r="F16" s="48">
        <f>E16/$E$10</f>
        <v>9.7087378640776698E-2</v>
      </c>
      <c r="G16" s="40">
        <f>E16-C16</f>
        <v>-1</v>
      </c>
      <c r="H16" s="48">
        <f>G16/C16</f>
        <v>-9.0909090909090912E-2</v>
      </c>
      <c r="J16" s="35">
        <f>HLOOKUP($B$5,Actual!$P$6:$AA$18,Actual!AC15,1)</f>
        <v>46</v>
      </c>
      <c r="K16" s="45">
        <f>J16/$J$10</f>
        <v>8.9494163424124515E-2</v>
      </c>
      <c r="L16" s="35">
        <f>HLOOKUP('Actual vs Budget'!$B$5,Budget!$P$6:$AA$18,Budget!AC15,TRUE)</f>
        <v>48</v>
      </c>
      <c r="M16" s="45">
        <f>L16/$L$10</f>
        <v>9.1081593927893736E-2</v>
      </c>
      <c r="N16" s="37">
        <f>L16-J16</f>
        <v>2</v>
      </c>
      <c r="O16" s="48">
        <f>N16/J16</f>
        <v>4.3478260869565216E-2</v>
      </c>
    </row>
    <row r="17" spans="2:15" x14ac:dyDescent="0.3">
      <c r="B17" s="7" t="s">
        <v>16</v>
      </c>
      <c r="C17" s="35">
        <f>HLOOKUP($B$5,Actual!$C$6:$N$18,Actual!AC16,TRUE)</f>
        <v>4</v>
      </c>
      <c r="D17" s="48">
        <f>C17/$C$10</f>
        <v>4.1666666666666664E-2</v>
      </c>
      <c r="E17" s="35">
        <f>HLOOKUP($B$5,Budget!$C$6:$N$18,Budget!AC16,TRUE)</f>
        <v>3</v>
      </c>
      <c r="F17" s="48">
        <f>E17/$E$10</f>
        <v>2.9126213592233011E-2</v>
      </c>
      <c r="G17" s="40">
        <f t="shared" ref="G17:G18" si="2">E17-C17</f>
        <v>-1</v>
      </c>
      <c r="H17" s="48">
        <f>G17/C17</f>
        <v>-0.25</v>
      </c>
      <c r="J17" s="35">
        <f>HLOOKUP($B$5,Actual!$P$6:$AA$18,Actual!AC16,1)</f>
        <v>15</v>
      </c>
      <c r="K17" s="45">
        <f>J17/$J$10</f>
        <v>2.9182879377431907E-2</v>
      </c>
      <c r="L17" s="35">
        <f>HLOOKUP('Actual vs Budget'!$B$5,Budget!$P$6:$AA$18,Budget!AC16,TRUE)</f>
        <v>15</v>
      </c>
      <c r="M17" s="45">
        <f>L17/$L$10</f>
        <v>2.8462998102466792E-2</v>
      </c>
      <c r="N17" s="16">
        <f t="shared" ref="N17:N18" si="3">L17-J17</f>
        <v>0</v>
      </c>
      <c r="O17" s="48">
        <f>N17/J17</f>
        <v>0</v>
      </c>
    </row>
    <row r="18" spans="2:15" x14ac:dyDescent="0.3">
      <c r="B18" s="7" t="s">
        <v>17</v>
      </c>
      <c r="C18" s="35">
        <f>HLOOKUP($B$5,Actual!$C$6:$N$18,Actual!AC17,TRUE)</f>
        <v>7</v>
      </c>
      <c r="D18" s="48">
        <f>C18/$C$10</f>
        <v>7.2916666666666671E-2</v>
      </c>
      <c r="E18" s="35">
        <f>HLOOKUP($B$5,Budget!$C$6:$N$18,Budget!AC17,TRUE)</f>
        <v>7</v>
      </c>
      <c r="F18" s="48">
        <f>E18/$E$10</f>
        <v>6.7961165048543687E-2</v>
      </c>
      <c r="G18" s="40">
        <f t="shared" si="2"/>
        <v>0</v>
      </c>
      <c r="H18" s="48">
        <f>G18/C18</f>
        <v>0</v>
      </c>
      <c r="J18" s="35">
        <f>HLOOKUP($B$5,Actual!$P$6:$AA$18,Actual!AC17,1)</f>
        <v>31</v>
      </c>
      <c r="K18" s="45">
        <f>J18/$J$10</f>
        <v>6.0311284046692608E-2</v>
      </c>
      <c r="L18" s="35">
        <f>HLOOKUP('Actual vs Budget'!$B$5,Budget!$P$6:$AA$18,Budget!AC17,TRUE)</f>
        <v>33</v>
      </c>
      <c r="M18" s="45">
        <f>L18/$L$10</f>
        <v>6.2618595825426948E-2</v>
      </c>
      <c r="N18" s="16">
        <f t="shared" si="3"/>
        <v>2</v>
      </c>
      <c r="O18" s="48">
        <f>N18/J18</f>
        <v>6.4516129032258063E-2</v>
      </c>
    </row>
    <row r="19" spans="2:15" s="2" customFormat="1" ht="15.75" thickBot="1" x14ac:dyDescent="0.35">
      <c r="B19" s="15" t="s">
        <v>18</v>
      </c>
      <c r="C19" s="41">
        <f>C15-C16</f>
        <v>37</v>
      </c>
      <c r="D19" s="46">
        <f>C19/$C$10</f>
        <v>0.38541666666666669</v>
      </c>
      <c r="E19" s="41">
        <f>E15-E16</f>
        <v>45</v>
      </c>
      <c r="F19" s="46">
        <f>E19/$E$10</f>
        <v>0.43689320388349512</v>
      </c>
      <c r="G19" s="43">
        <f>SUM(G8:G18)</f>
        <v>-23</v>
      </c>
      <c r="H19" s="50">
        <f>G19/C19</f>
        <v>-0.6216216216216216</v>
      </c>
      <c r="J19" s="41">
        <f>J15-J16</f>
        <v>236</v>
      </c>
      <c r="K19" s="46">
        <f>J19/$J$10</f>
        <v>0.45914396887159531</v>
      </c>
      <c r="L19" s="41">
        <f>L15-L16</f>
        <v>237</v>
      </c>
      <c r="M19" s="46">
        <f>L19/$L$10</f>
        <v>0.44971537001897532</v>
      </c>
      <c r="N19" s="43">
        <f>SUM(N8:N18)</f>
        <v>-5</v>
      </c>
      <c r="O19" s="42"/>
    </row>
  </sheetData>
  <mergeCells count="9">
    <mergeCell ref="C6:D6"/>
    <mergeCell ref="E6:F6"/>
    <mergeCell ref="G6:H6"/>
    <mergeCell ref="B6:B7"/>
    <mergeCell ref="C5:H5"/>
    <mergeCell ref="J5:O5"/>
    <mergeCell ref="J6:K6"/>
    <mergeCell ref="L6:M6"/>
    <mergeCell ref="N6:O6"/>
  </mergeCells>
  <conditionalFormatting sqref="H8:H18">
    <cfRule type="cellIs" dxfId="3" priority="3" operator="lessThan">
      <formula>0</formula>
    </cfRule>
    <cfRule type="cellIs" dxfId="2" priority="4" operator="greaterThan">
      <formula>0</formula>
    </cfRule>
  </conditionalFormatting>
  <conditionalFormatting sqref="O8:O18">
    <cfRule type="cellIs" dxfId="1" priority="1" operator="lessThan">
      <formula>0</formula>
    </cfRule>
    <cfRule type="cellIs" dxfId="0" priority="2" operator="greaterThan">
      <formula>0</formula>
    </cfRule>
  </conditionalFormatting>
  <pageMargins left="0.7" right="0.7" top="0.75" bottom="0.75" header="0.3" footer="0.3"/>
  <ignoredErrors>
    <ignoredError sqref="D19 K19 G9:G19 H9:H10 N9:N18 O9:O10" formula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xr:uid="{DD468A0D-CD9C-48A8-AFC8-EE718546C089}">
          <x14:formula1>
            <xm:f>'Backend Support'!$B$3:$B$14</xm:f>
          </x14:formula1>
          <xm:sqref>B5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D739E-6FC0-4B43-8025-6DC8C19980CF}">
  <dimension ref="B3:B14"/>
  <sheetViews>
    <sheetView workbookViewId="0">
      <selection activeCell="C33" sqref="C33"/>
    </sheetView>
  </sheetViews>
  <sheetFormatPr defaultRowHeight="13.5" x14ac:dyDescent="0.25"/>
  <sheetData>
    <row r="3" spans="2:2" x14ac:dyDescent="0.25">
      <c r="B3" s="32">
        <v>44287</v>
      </c>
    </row>
    <row r="4" spans="2:2" x14ac:dyDescent="0.25">
      <c r="B4" s="32">
        <v>44317</v>
      </c>
    </row>
    <row r="5" spans="2:2" x14ac:dyDescent="0.25">
      <c r="B5" s="32">
        <v>44348</v>
      </c>
    </row>
    <row r="6" spans="2:2" x14ac:dyDescent="0.25">
      <c r="B6" s="32">
        <v>44378</v>
      </c>
    </row>
    <row r="7" spans="2:2" x14ac:dyDescent="0.25">
      <c r="B7" s="32">
        <v>44409</v>
      </c>
    </row>
    <row r="8" spans="2:2" x14ac:dyDescent="0.25">
      <c r="B8" s="32">
        <v>44440</v>
      </c>
    </row>
    <row r="9" spans="2:2" x14ac:dyDescent="0.25">
      <c r="B9" s="32">
        <v>44470</v>
      </c>
    </row>
    <row r="10" spans="2:2" x14ac:dyDescent="0.25">
      <c r="B10" s="32">
        <v>44501</v>
      </c>
    </row>
    <row r="11" spans="2:2" x14ac:dyDescent="0.25">
      <c r="B11" s="32">
        <v>44531</v>
      </c>
    </row>
    <row r="12" spans="2:2" x14ac:dyDescent="0.25">
      <c r="B12" s="32">
        <v>44562</v>
      </c>
    </row>
    <row r="13" spans="2:2" x14ac:dyDescent="0.25">
      <c r="B13" s="32">
        <v>44593</v>
      </c>
    </row>
    <row r="14" spans="2:2" x14ac:dyDescent="0.25">
      <c r="B14" s="32">
        <v>44621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391DF-CD82-4779-A51A-9F57C2D12A03}">
  <dimension ref="B2:AC18"/>
  <sheetViews>
    <sheetView showGridLines="0" workbookViewId="0">
      <selection activeCell="AC8" sqref="AC8"/>
    </sheetView>
  </sheetViews>
  <sheetFormatPr defaultRowHeight="15" x14ac:dyDescent="0.3"/>
  <cols>
    <col min="1" max="1" width="2" style="1" customWidth="1"/>
    <col min="2" max="2" width="50.85546875" style="1" bestFit="1" customWidth="1"/>
    <col min="3" max="13" width="9.140625" style="1"/>
    <col min="14" max="14" width="11" style="1" customWidth="1"/>
    <col min="15" max="16384" width="9.140625" style="1"/>
  </cols>
  <sheetData>
    <row r="2" spans="2:29" x14ac:dyDescent="0.3">
      <c r="B2" s="3" t="s">
        <v>23</v>
      </c>
    </row>
    <row r="3" spans="2:29" x14ac:dyDescent="0.3">
      <c r="B3" s="5" t="s">
        <v>21</v>
      </c>
    </row>
    <row r="5" spans="2:29" ht="15.75" thickBot="1" x14ac:dyDescent="0.35">
      <c r="C5" s="19" t="s">
        <v>5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P5" s="19" t="s">
        <v>25</v>
      </c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C5" s="33" t="s">
        <v>27</v>
      </c>
    </row>
    <row r="6" spans="2:29" ht="15.75" thickBot="1" x14ac:dyDescent="0.35">
      <c r="B6" s="20" t="s">
        <v>1</v>
      </c>
      <c r="C6" s="21">
        <v>44287</v>
      </c>
      <c r="D6" s="22">
        <v>44317</v>
      </c>
      <c r="E6" s="22">
        <v>44348</v>
      </c>
      <c r="F6" s="22">
        <v>44378</v>
      </c>
      <c r="G6" s="22">
        <v>44409</v>
      </c>
      <c r="H6" s="22">
        <v>44440</v>
      </c>
      <c r="I6" s="22">
        <v>44470</v>
      </c>
      <c r="J6" s="22">
        <v>44501</v>
      </c>
      <c r="K6" s="22">
        <v>44531</v>
      </c>
      <c r="L6" s="22">
        <v>44562</v>
      </c>
      <c r="M6" s="22">
        <v>44593</v>
      </c>
      <c r="N6" s="23">
        <v>44621</v>
      </c>
      <c r="O6" s="17"/>
      <c r="P6" s="21">
        <v>44287</v>
      </c>
      <c r="Q6" s="22">
        <v>44317</v>
      </c>
      <c r="R6" s="22">
        <v>44348</v>
      </c>
      <c r="S6" s="22">
        <v>44378</v>
      </c>
      <c r="T6" s="22">
        <v>44409</v>
      </c>
      <c r="U6" s="22">
        <v>44440</v>
      </c>
      <c r="V6" s="22">
        <v>44470</v>
      </c>
      <c r="W6" s="22">
        <v>44501</v>
      </c>
      <c r="X6" s="22">
        <v>44531</v>
      </c>
      <c r="Y6" s="22">
        <v>44562</v>
      </c>
      <c r="Z6" s="22">
        <v>44593</v>
      </c>
      <c r="AA6" s="23">
        <v>44621</v>
      </c>
      <c r="AC6" s="34">
        <v>1</v>
      </c>
    </row>
    <row r="7" spans="2:29" x14ac:dyDescent="0.3">
      <c r="B7" s="6" t="s">
        <v>7</v>
      </c>
      <c r="C7" s="27">
        <v>115</v>
      </c>
      <c r="D7" s="27">
        <v>117</v>
      </c>
      <c r="E7" s="27">
        <v>119</v>
      </c>
      <c r="F7" s="27">
        <v>119</v>
      </c>
      <c r="G7" s="27">
        <v>114</v>
      </c>
      <c r="H7" s="27">
        <v>112</v>
      </c>
      <c r="I7" s="27">
        <v>111</v>
      </c>
      <c r="J7" s="27">
        <v>118</v>
      </c>
      <c r="K7" s="27">
        <v>110</v>
      </c>
      <c r="L7" s="27">
        <v>116</v>
      </c>
      <c r="M7" s="27">
        <v>114</v>
      </c>
      <c r="N7" s="27">
        <v>110</v>
      </c>
      <c r="P7" s="29">
        <f>IFERROR(SUM($C7:C7),0)</f>
        <v>115</v>
      </c>
      <c r="Q7" s="29">
        <f>IFERROR(SUM($C7:D7),0)</f>
        <v>232</v>
      </c>
      <c r="R7" s="29">
        <f>IFERROR(SUM($C7:E7),0)</f>
        <v>351</v>
      </c>
      <c r="S7" s="29">
        <f>IFERROR(SUM($C7:F7),0)</f>
        <v>470</v>
      </c>
      <c r="T7" s="29">
        <f>IFERROR(SUM($C7:G7),0)</f>
        <v>584</v>
      </c>
      <c r="U7" s="29">
        <f>IFERROR(SUM($C7:H7),0)</f>
        <v>696</v>
      </c>
      <c r="V7" s="29">
        <f>IFERROR(SUM($C7:I7),0)</f>
        <v>807</v>
      </c>
      <c r="W7" s="29">
        <f>IFERROR(SUM($C7:J7),0)</f>
        <v>925</v>
      </c>
      <c r="X7" s="29">
        <f>IFERROR(SUM($C7:K7),0)</f>
        <v>1035</v>
      </c>
      <c r="Y7" s="29">
        <f>IFERROR(SUM($C7:L7),0)</f>
        <v>1151</v>
      </c>
      <c r="Z7" s="29">
        <f>IFERROR(SUM($C7:M7),0)</f>
        <v>1265</v>
      </c>
      <c r="AA7" s="29">
        <f>IFERROR(SUM($C7:N7),0)</f>
        <v>1375</v>
      </c>
      <c r="AC7" s="34">
        <f>+AC6+1</f>
        <v>2</v>
      </c>
    </row>
    <row r="8" spans="2:29" x14ac:dyDescent="0.3">
      <c r="B8" s="7" t="s">
        <v>8</v>
      </c>
      <c r="C8" s="27">
        <v>10</v>
      </c>
      <c r="D8" s="27">
        <v>15</v>
      </c>
      <c r="E8" s="27">
        <v>10</v>
      </c>
      <c r="F8" s="27">
        <v>11</v>
      </c>
      <c r="G8" s="27">
        <v>11</v>
      </c>
      <c r="H8" s="27">
        <v>13</v>
      </c>
      <c r="I8" s="27">
        <v>10</v>
      </c>
      <c r="J8" s="27">
        <v>15</v>
      </c>
      <c r="K8" s="27">
        <v>10</v>
      </c>
      <c r="L8" s="27">
        <v>13</v>
      </c>
      <c r="M8" s="27">
        <v>13</v>
      </c>
      <c r="N8" s="27">
        <v>12</v>
      </c>
      <c r="P8" s="29">
        <f>IFERROR(SUM($C8:C8),0)</f>
        <v>10</v>
      </c>
      <c r="Q8" s="29">
        <f>IFERROR(SUM($C8:D8),0)</f>
        <v>25</v>
      </c>
      <c r="R8" s="29">
        <f>IFERROR(SUM($C8:E8),0)</f>
        <v>35</v>
      </c>
      <c r="S8" s="29">
        <f>IFERROR(SUM($C8:F8),0)</f>
        <v>46</v>
      </c>
      <c r="T8" s="29">
        <f>IFERROR(SUM($C8:G8),0)</f>
        <v>57</v>
      </c>
      <c r="U8" s="29">
        <f>IFERROR(SUM($C8:H8),0)</f>
        <v>70</v>
      </c>
      <c r="V8" s="29">
        <f>IFERROR(SUM($C8:I8),0)</f>
        <v>80</v>
      </c>
      <c r="W8" s="29">
        <f>IFERROR(SUM($C8:J8),0)</f>
        <v>95</v>
      </c>
      <c r="X8" s="29">
        <f>IFERROR(SUM($C8:K8),0)</f>
        <v>105</v>
      </c>
      <c r="Y8" s="29">
        <f>IFERROR(SUM($C8:L8),0)</f>
        <v>118</v>
      </c>
      <c r="Z8" s="29">
        <f>IFERROR(SUM($C8:M8),0)</f>
        <v>131</v>
      </c>
      <c r="AA8" s="29">
        <f>IFERROR(SUM($C8:N8),0)</f>
        <v>143</v>
      </c>
      <c r="AC8" s="34">
        <f t="shared" ref="AC8:AC17" si="0">+AC7+1</f>
        <v>3</v>
      </c>
    </row>
    <row r="9" spans="2:29" x14ac:dyDescent="0.3">
      <c r="B9" s="6" t="s">
        <v>9</v>
      </c>
      <c r="C9" s="28">
        <f>C7-C8</f>
        <v>105</v>
      </c>
      <c r="D9" s="28">
        <f t="shared" ref="D9:N9" si="1">D7-D8</f>
        <v>102</v>
      </c>
      <c r="E9" s="28">
        <f t="shared" si="1"/>
        <v>109</v>
      </c>
      <c r="F9" s="28">
        <f t="shared" si="1"/>
        <v>108</v>
      </c>
      <c r="G9" s="28">
        <f t="shared" si="1"/>
        <v>103</v>
      </c>
      <c r="H9" s="28">
        <f t="shared" si="1"/>
        <v>99</v>
      </c>
      <c r="I9" s="28">
        <f t="shared" si="1"/>
        <v>101</v>
      </c>
      <c r="J9" s="28">
        <f t="shared" si="1"/>
        <v>103</v>
      </c>
      <c r="K9" s="28">
        <f t="shared" si="1"/>
        <v>100</v>
      </c>
      <c r="L9" s="28">
        <f t="shared" si="1"/>
        <v>103</v>
      </c>
      <c r="M9" s="28">
        <f t="shared" si="1"/>
        <v>101</v>
      </c>
      <c r="N9" s="28">
        <f t="shared" si="1"/>
        <v>98</v>
      </c>
      <c r="P9" s="28">
        <f>IFERROR(SUM($C9:C9),0)</f>
        <v>105</v>
      </c>
      <c r="Q9" s="28">
        <f>IFERROR(SUM($C9:D9),0)</f>
        <v>207</v>
      </c>
      <c r="R9" s="28">
        <f>IFERROR(SUM($C9:E9),0)</f>
        <v>316</v>
      </c>
      <c r="S9" s="28">
        <f>IFERROR(SUM($C9:F9),0)</f>
        <v>424</v>
      </c>
      <c r="T9" s="28">
        <f>IFERROR(SUM($C9:G9),0)</f>
        <v>527</v>
      </c>
      <c r="U9" s="28">
        <f>IFERROR(SUM($C9:H9),0)</f>
        <v>626</v>
      </c>
      <c r="V9" s="28">
        <f>IFERROR(SUM($C9:I9),0)</f>
        <v>727</v>
      </c>
      <c r="W9" s="28">
        <f>IFERROR(SUM($C9:J9),0)</f>
        <v>830</v>
      </c>
      <c r="X9" s="28">
        <f>IFERROR(SUM($C9:K9),0)</f>
        <v>930</v>
      </c>
      <c r="Y9" s="28">
        <f>IFERROR(SUM($C9:L9),0)</f>
        <v>1033</v>
      </c>
      <c r="Z9" s="28">
        <f>IFERROR(SUM($C9:M9),0)</f>
        <v>1134</v>
      </c>
      <c r="AA9" s="28">
        <f>IFERROR(SUM($C9:N9),0)</f>
        <v>1232</v>
      </c>
      <c r="AC9" s="34">
        <f t="shared" si="0"/>
        <v>4</v>
      </c>
    </row>
    <row r="10" spans="2:29" x14ac:dyDescent="0.3">
      <c r="B10" s="8" t="s">
        <v>10</v>
      </c>
      <c r="C10" s="27">
        <v>45</v>
      </c>
      <c r="D10" s="27">
        <v>49</v>
      </c>
      <c r="E10" s="27">
        <v>51</v>
      </c>
      <c r="F10" s="27">
        <v>49</v>
      </c>
      <c r="G10" s="27">
        <v>48</v>
      </c>
      <c r="H10" s="27">
        <v>43</v>
      </c>
      <c r="I10" s="27">
        <v>45</v>
      </c>
      <c r="J10" s="27">
        <v>44</v>
      </c>
      <c r="K10" s="27">
        <v>49</v>
      </c>
      <c r="L10" s="27">
        <v>45</v>
      </c>
      <c r="M10" s="27">
        <v>48</v>
      </c>
      <c r="N10" s="27">
        <v>45</v>
      </c>
      <c r="P10" s="29">
        <f>IFERROR(SUM($C10:C10),0)</f>
        <v>45</v>
      </c>
      <c r="Q10" s="29">
        <f>IFERROR(SUM($C10:D10),0)</f>
        <v>94</v>
      </c>
      <c r="R10" s="29">
        <f>IFERROR(SUM($C10:E10),0)</f>
        <v>145</v>
      </c>
      <c r="S10" s="29">
        <f>IFERROR(SUM($C10:F10),0)</f>
        <v>194</v>
      </c>
      <c r="T10" s="29">
        <f>IFERROR(SUM($C10:G10),0)</f>
        <v>242</v>
      </c>
      <c r="U10" s="29">
        <f>IFERROR(SUM($C10:H10),0)</f>
        <v>285</v>
      </c>
      <c r="V10" s="29">
        <f>IFERROR(SUM($C10:I10),0)</f>
        <v>330</v>
      </c>
      <c r="W10" s="29">
        <f>IFERROR(SUM($C10:J10),0)</f>
        <v>374</v>
      </c>
      <c r="X10" s="29">
        <f>IFERROR(SUM($C10:K10),0)</f>
        <v>423</v>
      </c>
      <c r="Y10" s="29">
        <f>IFERROR(SUM($C10:L10),0)</f>
        <v>468</v>
      </c>
      <c r="Z10" s="29">
        <f>IFERROR(SUM($C10:M10),0)</f>
        <v>516</v>
      </c>
      <c r="AA10" s="29">
        <f>IFERROR(SUM($C10:N10),0)</f>
        <v>561</v>
      </c>
      <c r="AC10" s="34">
        <f t="shared" si="0"/>
        <v>5</v>
      </c>
    </row>
    <row r="11" spans="2:29" x14ac:dyDescent="0.3">
      <c r="B11" s="7" t="s">
        <v>11</v>
      </c>
      <c r="C11" s="27">
        <v>35</v>
      </c>
      <c r="D11" s="27">
        <v>37</v>
      </c>
      <c r="E11" s="27">
        <v>40</v>
      </c>
      <c r="F11" s="27">
        <v>37</v>
      </c>
      <c r="G11" s="27">
        <v>38</v>
      </c>
      <c r="H11" s="27">
        <v>35</v>
      </c>
      <c r="I11" s="27">
        <v>35</v>
      </c>
      <c r="J11" s="27">
        <v>36</v>
      </c>
      <c r="K11" s="27">
        <v>39</v>
      </c>
      <c r="L11" s="27">
        <v>36</v>
      </c>
      <c r="M11" s="27">
        <v>39</v>
      </c>
      <c r="N11" s="27">
        <v>35</v>
      </c>
      <c r="P11" s="29">
        <f>IFERROR(SUM($C11:C11),0)</f>
        <v>35</v>
      </c>
      <c r="Q11" s="29">
        <f>IFERROR(SUM($C11:D11),0)</f>
        <v>72</v>
      </c>
      <c r="R11" s="29">
        <f>IFERROR(SUM($C11:E11),0)</f>
        <v>112</v>
      </c>
      <c r="S11" s="29">
        <f>IFERROR(SUM($C11:F11),0)</f>
        <v>149</v>
      </c>
      <c r="T11" s="29">
        <f>IFERROR(SUM($C11:G11),0)</f>
        <v>187</v>
      </c>
      <c r="U11" s="29">
        <f>IFERROR(SUM($C11:H11),0)</f>
        <v>222</v>
      </c>
      <c r="V11" s="29">
        <f>IFERROR(SUM($C11:I11),0)</f>
        <v>257</v>
      </c>
      <c r="W11" s="29">
        <f>IFERROR(SUM($C11:J11),0)</f>
        <v>293</v>
      </c>
      <c r="X11" s="29">
        <f>IFERROR(SUM($C11:K11),0)</f>
        <v>332</v>
      </c>
      <c r="Y11" s="29">
        <f>IFERROR(SUM($C11:L11),0)</f>
        <v>368</v>
      </c>
      <c r="Z11" s="29">
        <f>IFERROR(SUM($C11:M11),0)</f>
        <v>407</v>
      </c>
      <c r="AA11" s="29">
        <f>IFERROR(SUM($C11:N11),0)</f>
        <v>442</v>
      </c>
      <c r="AC11" s="34">
        <f t="shared" si="0"/>
        <v>6</v>
      </c>
    </row>
    <row r="12" spans="2:29" x14ac:dyDescent="0.3">
      <c r="B12" s="7" t="s">
        <v>12</v>
      </c>
      <c r="C12" s="27">
        <v>9</v>
      </c>
      <c r="D12" s="27">
        <v>9</v>
      </c>
      <c r="E12" s="27">
        <v>8</v>
      </c>
      <c r="F12" s="27">
        <v>9</v>
      </c>
      <c r="G12" s="27">
        <v>8</v>
      </c>
      <c r="H12" s="27">
        <v>7</v>
      </c>
      <c r="I12" s="27">
        <v>7</v>
      </c>
      <c r="J12" s="27">
        <v>7</v>
      </c>
      <c r="K12" s="27">
        <v>8</v>
      </c>
      <c r="L12" s="27">
        <v>7</v>
      </c>
      <c r="M12" s="27">
        <v>8</v>
      </c>
      <c r="N12" s="27">
        <v>8</v>
      </c>
      <c r="P12" s="29">
        <f>IFERROR(SUM($C12:C12),0)</f>
        <v>9</v>
      </c>
      <c r="Q12" s="29">
        <f>IFERROR(SUM($C12:D12),0)</f>
        <v>18</v>
      </c>
      <c r="R12" s="29">
        <f>IFERROR(SUM($C12:E12),0)</f>
        <v>26</v>
      </c>
      <c r="S12" s="29">
        <f>IFERROR(SUM($C12:F12),0)</f>
        <v>35</v>
      </c>
      <c r="T12" s="29">
        <f>IFERROR(SUM($C12:G12),0)</f>
        <v>43</v>
      </c>
      <c r="U12" s="29">
        <f>IFERROR(SUM($C12:H12),0)</f>
        <v>50</v>
      </c>
      <c r="V12" s="29">
        <f>IFERROR(SUM($C12:I12),0)</f>
        <v>57</v>
      </c>
      <c r="W12" s="29">
        <f>IFERROR(SUM($C12:J12),0)</f>
        <v>64</v>
      </c>
      <c r="X12" s="29">
        <f>IFERROR(SUM($C12:K12),0)</f>
        <v>72</v>
      </c>
      <c r="Y12" s="29">
        <f>IFERROR(SUM($C12:L12),0)</f>
        <v>79</v>
      </c>
      <c r="Z12" s="29">
        <f>IFERROR(SUM($C12:M12),0)</f>
        <v>87</v>
      </c>
      <c r="AA12" s="29">
        <f>IFERROR(SUM($C12:N12),0)</f>
        <v>95</v>
      </c>
      <c r="AC12" s="34">
        <f t="shared" si="0"/>
        <v>7</v>
      </c>
    </row>
    <row r="13" spans="2:29" x14ac:dyDescent="0.3">
      <c r="B13" s="7" t="s">
        <v>13</v>
      </c>
      <c r="C13" s="27">
        <v>1</v>
      </c>
      <c r="D13" s="27">
        <v>3</v>
      </c>
      <c r="E13" s="27">
        <v>3</v>
      </c>
      <c r="F13" s="27">
        <v>3</v>
      </c>
      <c r="G13" s="27">
        <v>2</v>
      </c>
      <c r="H13" s="27">
        <v>1</v>
      </c>
      <c r="I13" s="27">
        <v>3</v>
      </c>
      <c r="J13" s="27">
        <v>1</v>
      </c>
      <c r="K13" s="27">
        <v>2</v>
      </c>
      <c r="L13" s="27">
        <v>2</v>
      </c>
      <c r="M13" s="27">
        <v>1</v>
      </c>
      <c r="N13" s="27">
        <v>2</v>
      </c>
      <c r="P13" s="29">
        <f>IFERROR(SUM($C13:C13),0)</f>
        <v>1</v>
      </c>
      <c r="Q13" s="29">
        <f>IFERROR(SUM($C13:D13),0)</f>
        <v>4</v>
      </c>
      <c r="R13" s="29">
        <f>IFERROR(SUM($C13:E13),0)</f>
        <v>7</v>
      </c>
      <c r="S13" s="29">
        <f>IFERROR(SUM($C13:F13),0)</f>
        <v>10</v>
      </c>
      <c r="T13" s="29">
        <f>IFERROR(SUM($C13:G13),0)</f>
        <v>12</v>
      </c>
      <c r="U13" s="29">
        <f>IFERROR(SUM($C13:H13),0)</f>
        <v>13</v>
      </c>
      <c r="V13" s="29">
        <f>IFERROR(SUM($C13:I13),0)</f>
        <v>16</v>
      </c>
      <c r="W13" s="29">
        <f>IFERROR(SUM($C13:J13),0)</f>
        <v>17</v>
      </c>
      <c r="X13" s="29">
        <f>IFERROR(SUM($C13:K13),0)</f>
        <v>19</v>
      </c>
      <c r="Y13" s="29">
        <f>IFERROR(SUM($C13:L13),0)</f>
        <v>21</v>
      </c>
      <c r="Z13" s="29">
        <f>IFERROR(SUM($C13:M13),0)</f>
        <v>22</v>
      </c>
      <c r="AA13" s="29">
        <f>IFERROR(SUM($C13:N13),0)</f>
        <v>24</v>
      </c>
      <c r="AC13" s="34">
        <f t="shared" si="0"/>
        <v>8</v>
      </c>
    </row>
    <row r="14" spans="2:29" x14ac:dyDescent="0.3">
      <c r="B14" s="6" t="s">
        <v>14</v>
      </c>
      <c r="C14" s="28">
        <f>C9-C10</f>
        <v>60</v>
      </c>
      <c r="D14" s="28">
        <f t="shared" ref="D14:N14" si="2">D9-D10</f>
        <v>53</v>
      </c>
      <c r="E14" s="28">
        <f t="shared" si="2"/>
        <v>58</v>
      </c>
      <c r="F14" s="28">
        <f t="shared" si="2"/>
        <v>59</v>
      </c>
      <c r="G14" s="28">
        <f t="shared" si="2"/>
        <v>55</v>
      </c>
      <c r="H14" s="28">
        <f t="shared" si="2"/>
        <v>56</v>
      </c>
      <c r="I14" s="28">
        <f t="shared" si="2"/>
        <v>56</v>
      </c>
      <c r="J14" s="28">
        <f t="shared" si="2"/>
        <v>59</v>
      </c>
      <c r="K14" s="28">
        <f t="shared" si="2"/>
        <v>51</v>
      </c>
      <c r="L14" s="28">
        <f t="shared" si="2"/>
        <v>58</v>
      </c>
      <c r="M14" s="28">
        <f t="shared" si="2"/>
        <v>53</v>
      </c>
      <c r="N14" s="28">
        <f t="shared" si="2"/>
        <v>53</v>
      </c>
      <c r="P14" s="28">
        <f>IFERROR(SUM($C14:C14),0)</f>
        <v>60</v>
      </c>
      <c r="Q14" s="28">
        <f>IFERROR(SUM($C14:D14),0)</f>
        <v>113</v>
      </c>
      <c r="R14" s="28">
        <f>IFERROR(SUM($C14:E14),0)</f>
        <v>171</v>
      </c>
      <c r="S14" s="28">
        <f>IFERROR(SUM($C14:F14),0)</f>
        <v>230</v>
      </c>
      <c r="T14" s="28">
        <f>IFERROR(SUM($C14:G14),0)</f>
        <v>285</v>
      </c>
      <c r="U14" s="28">
        <f>IFERROR(SUM($C14:H14),0)</f>
        <v>341</v>
      </c>
      <c r="V14" s="28">
        <f>IFERROR(SUM($C14:I14),0)</f>
        <v>397</v>
      </c>
      <c r="W14" s="28">
        <f>IFERROR(SUM($C14:J14),0)</f>
        <v>456</v>
      </c>
      <c r="X14" s="28">
        <f>IFERROR(SUM($C14:K14),0)</f>
        <v>507</v>
      </c>
      <c r="Y14" s="28">
        <f>IFERROR(SUM($C14:L14),0)</f>
        <v>565</v>
      </c>
      <c r="Z14" s="28">
        <f>IFERROR(SUM($C14:M14),0)</f>
        <v>618</v>
      </c>
      <c r="AA14" s="28">
        <f>IFERROR(SUM($C14:N14),0)</f>
        <v>671</v>
      </c>
      <c r="AC14" s="34">
        <f t="shared" si="0"/>
        <v>9</v>
      </c>
    </row>
    <row r="15" spans="2:29" x14ac:dyDescent="0.3">
      <c r="B15" s="8" t="s">
        <v>15</v>
      </c>
      <c r="C15" s="27">
        <v>11</v>
      </c>
      <c r="D15" s="27">
        <v>10</v>
      </c>
      <c r="E15" s="27">
        <v>8</v>
      </c>
      <c r="F15" s="27">
        <v>9</v>
      </c>
      <c r="G15" s="27">
        <v>10</v>
      </c>
      <c r="H15" s="27">
        <v>9</v>
      </c>
      <c r="I15" s="27">
        <v>8</v>
      </c>
      <c r="J15" s="27">
        <v>7</v>
      </c>
      <c r="K15" s="27">
        <v>8</v>
      </c>
      <c r="L15" s="27">
        <v>9</v>
      </c>
      <c r="M15" s="27">
        <v>8</v>
      </c>
      <c r="N15" s="27">
        <v>9</v>
      </c>
      <c r="P15" s="29">
        <f>IFERROR(SUM($C15:C15),0)</f>
        <v>11</v>
      </c>
      <c r="Q15" s="29">
        <f>IFERROR(SUM($C15:D15),0)</f>
        <v>21</v>
      </c>
      <c r="R15" s="29">
        <f>IFERROR(SUM($C15:E15),0)</f>
        <v>29</v>
      </c>
      <c r="S15" s="29">
        <f>IFERROR(SUM($C15:F15),0)</f>
        <v>38</v>
      </c>
      <c r="T15" s="29">
        <f>IFERROR(SUM($C15:G15),0)</f>
        <v>48</v>
      </c>
      <c r="U15" s="29">
        <f>IFERROR(SUM($C15:H15),0)</f>
        <v>57</v>
      </c>
      <c r="V15" s="29">
        <f>IFERROR(SUM($C15:I15),0)</f>
        <v>65</v>
      </c>
      <c r="W15" s="29">
        <f>IFERROR(SUM($C15:J15),0)</f>
        <v>72</v>
      </c>
      <c r="X15" s="29">
        <f>IFERROR(SUM($C15:K15),0)</f>
        <v>80</v>
      </c>
      <c r="Y15" s="29">
        <f>IFERROR(SUM($C15:L15),0)</f>
        <v>89</v>
      </c>
      <c r="Z15" s="29">
        <f>IFERROR(SUM($C15:M15),0)</f>
        <v>97</v>
      </c>
      <c r="AA15" s="29">
        <f>IFERROR(SUM($C15:N15),0)</f>
        <v>106</v>
      </c>
      <c r="AC15" s="34">
        <f t="shared" si="0"/>
        <v>10</v>
      </c>
    </row>
    <row r="16" spans="2:29" x14ac:dyDescent="0.3">
      <c r="B16" s="7" t="s">
        <v>16</v>
      </c>
      <c r="C16" s="27">
        <v>4</v>
      </c>
      <c r="D16" s="27">
        <v>3</v>
      </c>
      <c r="E16" s="27">
        <v>2</v>
      </c>
      <c r="F16" s="27">
        <v>3</v>
      </c>
      <c r="G16" s="27">
        <v>3</v>
      </c>
      <c r="H16" s="27">
        <v>4</v>
      </c>
      <c r="I16" s="27">
        <v>3</v>
      </c>
      <c r="J16" s="27">
        <v>2</v>
      </c>
      <c r="K16" s="27">
        <v>2</v>
      </c>
      <c r="L16" s="27">
        <v>4</v>
      </c>
      <c r="M16" s="27">
        <v>3</v>
      </c>
      <c r="N16" s="27">
        <v>3</v>
      </c>
      <c r="P16" s="29">
        <f>IFERROR(SUM($C16:C16),0)</f>
        <v>4</v>
      </c>
      <c r="Q16" s="29">
        <f>IFERROR(SUM($C16:D16),0)</f>
        <v>7</v>
      </c>
      <c r="R16" s="29">
        <f>IFERROR(SUM($C16:E16),0)</f>
        <v>9</v>
      </c>
      <c r="S16" s="29">
        <f>IFERROR(SUM($C16:F16),0)</f>
        <v>12</v>
      </c>
      <c r="T16" s="29">
        <f>IFERROR(SUM($C16:G16),0)</f>
        <v>15</v>
      </c>
      <c r="U16" s="29">
        <f>IFERROR(SUM($C16:H16),0)</f>
        <v>19</v>
      </c>
      <c r="V16" s="29">
        <f>IFERROR(SUM($C16:I16),0)</f>
        <v>22</v>
      </c>
      <c r="W16" s="29">
        <f>IFERROR(SUM($C16:J16),0)</f>
        <v>24</v>
      </c>
      <c r="X16" s="29">
        <f>IFERROR(SUM($C16:K16),0)</f>
        <v>26</v>
      </c>
      <c r="Y16" s="29">
        <f>IFERROR(SUM($C16:L16),0)</f>
        <v>30</v>
      </c>
      <c r="Z16" s="29">
        <f>IFERROR(SUM($C16:M16),0)</f>
        <v>33</v>
      </c>
      <c r="AA16" s="29">
        <f>IFERROR(SUM($C16:N16),0)</f>
        <v>36</v>
      </c>
      <c r="AC16" s="34">
        <f t="shared" si="0"/>
        <v>11</v>
      </c>
    </row>
    <row r="17" spans="2:29" ht="15.75" thickBot="1" x14ac:dyDescent="0.35">
      <c r="B17" s="18" t="s">
        <v>17</v>
      </c>
      <c r="C17" s="27">
        <v>7</v>
      </c>
      <c r="D17" s="27">
        <v>7</v>
      </c>
      <c r="E17" s="27">
        <v>6</v>
      </c>
      <c r="F17" s="27">
        <v>6</v>
      </c>
      <c r="G17" s="27">
        <v>7</v>
      </c>
      <c r="H17" s="27">
        <v>5</v>
      </c>
      <c r="I17" s="27">
        <v>5</v>
      </c>
      <c r="J17" s="27">
        <v>5</v>
      </c>
      <c r="K17" s="27">
        <v>6</v>
      </c>
      <c r="L17" s="27">
        <v>5</v>
      </c>
      <c r="M17" s="27">
        <v>5</v>
      </c>
      <c r="N17" s="27">
        <v>6</v>
      </c>
      <c r="P17" s="29">
        <f>IFERROR(SUM($C17:C17),0)</f>
        <v>7</v>
      </c>
      <c r="Q17" s="29">
        <f>IFERROR(SUM($C17:D17),0)</f>
        <v>14</v>
      </c>
      <c r="R17" s="29">
        <f>IFERROR(SUM($C17:E17),0)</f>
        <v>20</v>
      </c>
      <c r="S17" s="29">
        <f>IFERROR(SUM($C17:F17),0)</f>
        <v>26</v>
      </c>
      <c r="T17" s="29">
        <f>IFERROR(SUM($C17:G17),0)</f>
        <v>33</v>
      </c>
      <c r="U17" s="29">
        <f>IFERROR(SUM($C17:H17),0)</f>
        <v>38</v>
      </c>
      <c r="V17" s="29">
        <f>IFERROR(SUM($C17:I17),0)</f>
        <v>43</v>
      </c>
      <c r="W17" s="29">
        <f>IFERROR(SUM($C17:J17),0)</f>
        <v>48</v>
      </c>
      <c r="X17" s="29">
        <f>IFERROR(SUM($C17:K17),0)</f>
        <v>54</v>
      </c>
      <c r="Y17" s="29">
        <f>IFERROR(SUM($C17:L17),0)</f>
        <v>59</v>
      </c>
      <c r="Z17" s="29">
        <f>IFERROR(SUM($C17:M17),0)</f>
        <v>64</v>
      </c>
      <c r="AA17" s="29">
        <f>IFERROR(SUM($C17:N17),0)</f>
        <v>70</v>
      </c>
      <c r="AC17" s="34">
        <f t="shared" si="0"/>
        <v>12</v>
      </c>
    </row>
    <row r="18" spans="2:29" ht="15.75" thickBot="1" x14ac:dyDescent="0.35">
      <c r="B18" s="20" t="s">
        <v>18</v>
      </c>
      <c r="C18" s="24">
        <f>C14-C15</f>
        <v>49</v>
      </c>
      <c r="D18" s="25">
        <f t="shared" ref="D18:N18" si="3">D14-D15</f>
        <v>43</v>
      </c>
      <c r="E18" s="25">
        <f t="shared" si="3"/>
        <v>50</v>
      </c>
      <c r="F18" s="25">
        <f t="shared" si="3"/>
        <v>50</v>
      </c>
      <c r="G18" s="25">
        <f t="shared" si="3"/>
        <v>45</v>
      </c>
      <c r="H18" s="25">
        <f t="shared" si="3"/>
        <v>47</v>
      </c>
      <c r="I18" s="25">
        <f t="shared" si="3"/>
        <v>48</v>
      </c>
      <c r="J18" s="25">
        <f t="shared" si="3"/>
        <v>52</v>
      </c>
      <c r="K18" s="25">
        <f t="shared" si="3"/>
        <v>43</v>
      </c>
      <c r="L18" s="25">
        <f t="shared" si="3"/>
        <v>49</v>
      </c>
      <c r="M18" s="25">
        <f t="shared" si="3"/>
        <v>45</v>
      </c>
      <c r="N18" s="26">
        <f t="shared" si="3"/>
        <v>44</v>
      </c>
      <c r="P18" s="24">
        <f>P14-P15</f>
        <v>49</v>
      </c>
      <c r="Q18" s="25">
        <f t="shared" ref="Q18:AA18" si="4">Q14-Q15</f>
        <v>92</v>
      </c>
      <c r="R18" s="25">
        <f t="shared" si="4"/>
        <v>142</v>
      </c>
      <c r="S18" s="25">
        <f t="shared" si="4"/>
        <v>192</v>
      </c>
      <c r="T18" s="25">
        <f t="shared" si="4"/>
        <v>237</v>
      </c>
      <c r="U18" s="25">
        <f t="shared" si="4"/>
        <v>284</v>
      </c>
      <c r="V18" s="25">
        <f t="shared" si="4"/>
        <v>332</v>
      </c>
      <c r="W18" s="25">
        <f t="shared" si="4"/>
        <v>384</v>
      </c>
      <c r="X18" s="25">
        <f t="shared" si="4"/>
        <v>427</v>
      </c>
      <c r="Y18" s="25">
        <f t="shared" si="4"/>
        <v>476</v>
      </c>
      <c r="Z18" s="25">
        <f t="shared" si="4"/>
        <v>521</v>
      </c>
      <c r="AA18" s="26">
        <f t="shared" si="4"/>
        <v>565</v>
      </c>
    </row>
  </sheetData>
  <mergeCells count="2">
    <mergeCell ref="C5:N5"/>
    <mergeCell ref="P5:AA5"/>
  </mergeCells>
  <pageMargins left="0.7" right="0.7" top="0.75" bottom="0.75" header="0.3" footer="0.3"/>
  <ignoredErrors>
    <ignoredError sqref="Q7:AA17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CB7FC-F2CD-4F68-A1A5-B84176E5B252}">
  <dimension ref="B2:AC18"/>
  <sheetViews>
    <sheetView showGridLines="0" tabSelected="1" workbookViewId="0">
      <selection activeCell="B33" sqref="B33"/>
    </sheetView>
  </sheetViews>
  <sheetFormatPr defaultRowHeight="15" x14ac:dyDescent="0.3"/>
  <cols>
    <col min="1" max="1" width="2" style="1" customWidth="1"/>
    <col min="2" max="2" width="50.85546875" style="1" bestFit="1" customWidth="1"/>
    <col min="3" max="13" width="9.140625" style="1"/>
    <col min="14" max="14" width="11" style="1" customWidth="1"/>
    <col min="15" max="16384" width="9.140625" style="1"/>
  </cols>
  <sheetData>
    <row r="2" spans="2:29" x14ac:dyDescent="0.3">
      <c r="B2" s="3" t="s">
        <v>24</v>
      </c>
    </row>
    <row r="3" spans="2:29" x14ac:dyDescent="0.3">
      <c r="B3" s="5" t="s">
        <v>21</v>
      </c>
    </row>
    <row r="5" spans="2:29" ht="15.75" thickBot="1" x14ac:dyDescent="0.35">
      <c r="C5" s="19" t="s">
        <v>4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P5" s="19" t="s">
        <v>22</v>
      </c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C5" s="33" t="s">
        <v>27</v>
      </c>
    </row>
    <row r="6" spans="2:29" ht="15.75" thickBot="1" x14ac:dyDescent="0.35">
      <c r="B6" s="20" t="s">
        <v>1</v>
      </c>
      <c r="C6" s="21">
        <v>44287</v>
      </c>
      <c r="D6" s="22">
        <v>44317</v>
      </c>
      <c r="E6" s="22">
        <v>44348</v>
      </c>
      <c r="F6" s="22">
        <v>44378</v>
      </c>
      <c r="G6" s="22">
        <v>44409</v>
      </c>
      <c r="H6" s="22">
        <v>44440</v>
      </c>
      <c r="I6" s="22">
        <v>44470</v>
      </c>
      <c r="J6" s="22">
        <v>44501</v>
      </c>
      <c r="K6" s="22">
        <v>44531</v>
      </c>
      <c r="L6" s="22">
        <v>44562</v>
      </c>
      <c r="M6" s="22">
        <v>44593</v>
      </c>
      <c r="N6" s="23">
        <v>44621</v>
      </c>
      <c r="O6" s="17"/>
      <c r="P6" s="21">
        <v>44287</v>
      </c>
      <c r="Q6" s="22">
        <v>44317</v>
      </c>
      <c r="R6" s="22">
        <v>44348</v>
      </c>
      <c r="S6" s="22">
        <v>44378</v>
      </c>
      <c r="T6" s="22">
        <v>44409</v>
      </c>
      <c r="U6" s="22">
        <v>44440</v>
      </c>
      <c r="V6" s="22">
        <v>44470</v>
      </c>
      <c r="W6" s="22">
        <v>44501</v>
      </c>
      <c r="X6" s="22">
        <v>44531</v>
      </c>
      <c r="Y6" s="22">
        <v>44562</v>
      </c>
      <c r="Z6" s="22">
        <v>44593</v>
      </c>
      <c r="AA6" s="23">
        <v>44621</v>
      </c>
      <c r="AC6" s="34">
        <v>1</v>
      </c>
    </row>
    <row r="7" spans="2:29" x14ac:dyDescent="0.3">
      <c r="B7" s="6" t="s">
        <v>7</v>
      </c>
      <c r="C7" s="27">
        <v>115</v>
      </c>
      <c r="D7" s="27">
        <v>120</v>
      </c>
      <c r="E7" s="27">
        <v>118</v>
      </c>
      <c r="F7" s="27">
        <v>117</v>
      </c>
      <c r="G7" s="27">
        <v>111</v>
      </c>
      <c r="H7" s="27">
        <v>116</v>
      </c>
      <c r="I7" s="27">
        <v>118</v>
      </c>
      <c r="J7" s="27">
        <v>112</v>
      </c>
      <c r="K7" s="27">
        <v>119</v>
      </c>
      <c r="L7" s="27">
        <v>117</v>
      </c>
      <c r="M7" s="27">
        <v>110</v>
      </c>
      <c r="N7" s="27">
        <v>120</v>
      </c>
      <c r="P7" s="29">
        <f>IFERROR(SUM($C7:C7),0)</f>
        <v>115</v>
      </c>
      <c r="Q7" s="29">
        <f>IFERROR(SUM($C7:D7),0)</f>
        <v>235</v>
      </c>
      <c r="R7" s="29">
        <f>IFERROR(SUM($C7:E7),0)</f>
        <v>353</v>
      </c>
      <c r="S7" s="29">
        <f>IFERROR(SUM($C7:F7),0)</f>
        <v>470</v>
      </c>
      <c r="T7" s="29">
        <f>IFERROR(SUM($C7:G7),0)</f>
        <v>581</v>
      </c>
      <c r="U7" s="29">
        <f>IFERROR(SUM($C7:H7),0)</f>
        <v>697</v>
      </c>
      <c r="V7" s="29">
        <f>IFERROR(SUM($C7:I7),0)</f>
        <v>815</v>
      </c>
      <c r="W7" s="29">
        <f>IFERROR(SUM($C7:J7),0)</f>
        <v>927</v>
      </c>
      <c r="X7" s="29">
        <f>IFERROR(SUM($C7:K7),0)</f>
        <v>1046</v>
      </c>
      <c r="Y7" s="29">
        <f>IFERROR(SUM($C7:L7),0)</f>
        <v>1163</v>
      </c>
      <c r="Z7" s="29">
        <f>IFERROR(SUM($C7:M7),0)</f>
        <v>1273</v>
      </c>
      <c r="AA7" s="29">
        <f>IFERROR(SUM($C7:N7),0)</f>
        <v>1393</v>
      </c>
      <c r="AC7" s="34">
        <f>+AC6+1</f>
        <v>2</v>
      </c>
    </row>
    <row r="8" spans="2:29" x14ac:dyDescent="0.3">
      <c r="B8" s="7" t="s">
        <v>8</v>
      </c>
      <c r="C8" s="27">
        <v>14</v>
      </c>
      <c r="D8" s="27">
        <v>11</v>
      </c>
      <c r="E8" s="27">
        <v>12</v>
      </c>
      <c r="F8" s="27">
        <v>15</v>
      </c>
      <c r="G8" s="27">
        <v>15</v>
      </c>
      <c r="H8" s="27">
        <v>14</v>
      </c>
      <c r="I8" s="27">
        <v>12</v>
      </c>
      <c r="J8" s="27">
        <v>14</v>
      </c>
      <c r="K8" s="27">
        <v>14</v>
      </c>
      <c r="L8" s="27">
        <v>11</v>
      </c>
      <c r="M8" s="27">
        <v>12</v>
      </c>
      <c r="N8" s="27">
        <v>15</v>
      </c>
      <c r="P8" s="29">
        <f>IFERROR(SUM($C8:C8),0)</f>
        <v>14</v>
      </c>
      <c r="Q8" s="29">
        <f>IFERROR(SUM($C8:D8),0)</f>
        <v>25</v>
      </c>
      <c r="R8" s="29">
        <f>IFERROR(SUM($C8:E8),0)</f>
        <v>37</v>
      </c>
      <c r="S8" s="29">
        <f>IFERROR(SUM($C8:F8),0)</f>
        <v>52</v>
      </c>
      <c r="T8" s="29">
        <f>IFERROR(SUM($C8:G8),0)</f>
        <v>67</v>
      </c>
      <c r="U8" s="29">
        <f>IFERROR(SUM($C8:H8),0)</f>
        <v>81</v>
      </c>
      <c r="V8" s="29">
        <f>IFERROR(SUM($C8:I8),0)</f>
        <v>93</v>
      </c>
      <c r="W8" s="29">
        <f>IFERROR(SUM($C8:J8),0)</f>
        <v>107</v>
      </c>
      <c r="X8" s="29">
        <f>IFERROR(SUM($C8:K8),0)</f>
        <v>121</v>
      </c>
      <c r="Y8" s="29">
        <f>IFERROR(SUM($C8:L8),0)</f>
        <v>132</v>
      </c>
      <c r="Z8" s="29">
        <f>IFERROR(SUM($C8:M8),0)</f>
        <v>144</v>
      </c>
      <c r="AA8" s="29">
        <f>IFERROR(SUM($C8:N8),0)</f>
        <v>159</v>
      </c>
      <c r="AC8" s="34">
        <f t="shared" ref="AC8:AC17" si="0">+AC7+1</f>
        <v>3</v>
      </c>
    </row>
    <row r="9" spans="2:29" x14ac:dyDescent="0.3">
      <c r="B9" s="6" t="s">
        <v>9</v>
      </c>
      <c r="C9" s="28">
        <f>C7-C8</f>
        <v>101</v>
      </c>
      <c r="D9" s="28">
        <f t="shared" ref="D9:N9" si="1">D7-D8</f>
        <v>109</v>
      </c>
      <c r="E9" s="28">
        <f t="shared" si="1"/>
        <v>106</v>
      </c>
      <c r="F9" s="28">
        <f t="shared" si="1"/>
        <v>102</v>
      </c>
      <c r="G9" s="28">
        <f t="shared" si="1"/>
        <v>96</v>
      </c>
      <c r="H9" s="28">
        <f t="shared" si="1"/>
        <v>102</v>
      </c>
      <c r="I9" s="28">
        <f t="shared" si="1"/>
        <v>106</v>
      </c>
      <c r="J9" s="28">
        <f t="shared" si="1"/>
        <v>98</v>
      </c>
      <c r="K9" s="28">
        <f t="shared" si="1"/>
        <v>105</v>
      </c>
      <c r="L9" s="28">
        <f t="shared" si="1"/>
        <v>106</v>
      </c>
      <c r="M9" s="28">
        <f t="shared" si="1"/>
        <v>98</v>
      </c>
      <c r="N9" s="28">
        <f t="shared" si="1"/>
        <v>105</v>
      </c>
      <c r="P9" s="28">
        <f>IFERROR(SUM($C9:C9),0)</f>
        <v>101</v>
      </c>
      <c r="Q9" s="28">
        <f>IFERROR(SUM($C9:D9),0)</f>
        <v>210</v>
      </c>
      <c r="R9" s="28">
        <f>IFERROR(SUM($C9:E9),0)</f>
        <v>316</v>
      </c>
      <c r="S9" s="28">
        <f>IFERROR(SUM($C9:F9),0)</f>
        <v>418</v>
      </c>
      <c r="T9" s="28">
        <f>IFERROR(SUM($C9:G9),0)</f>
        <v>514</v>
      </c>
      <c r="U9" s="28">
        <f>IFERROR(SUM($C9:H9),0)</f>
        <v>616</v>
      </c>
      <c r="V9" s="28">
        <f>IFERROR(SUM($C9:I9),0)</f>
        <v>722</v>
      </c>
      <c r="W9" s="28">
        <f>IFERROR(SUM($C9:J9),0)</f>
        <v>820</v>
      </c>
      <c r="X9" s="28">
        <f>IFERROR(SUM($C9:K9),0)</f>
        <v>925</v>
      </c>
      <c r="Y9" s="28">
        <f>IFERROR(SUM($C9:L9),0)</f>
        <v>1031</v>
      </c>
      <c r="Z9" s="28">
        <f>IFERROR(SUM($C9:M9),0)</f>
        <v>1129</v>
      </c>
      <c r="AA9" s="28">
        <f>IFERROR(SUM($C9:N9),0)</f>
        <v>1234</v>
      </c>
      <c r="AC9" s="34">
        <f t="shared" si="0"/>
        <v>4</v>
      </c>
    </row>
    <row r="10" spans="2:29" x14ac:dyDescent="0.3">
      <c r="B10" s="8" t="s">
        <v>10</v>
      </c>
      <c r="C10" s="27">
        <v>47</v>
      </c>
      <c r="D10" s="27">
        <v>45</v>
      </c>
      <c r="E10" s="27">
        <v>49</v>
      </c>
      <c r="F10" s="27">
        <v>43</v>
      </c>
      <c r="G10" s="27">
        <v>48</v>
      </c>
      <c r="H10" s="27">
        <v>50</v>
      </c>
      <c r="I10" s="27">
        <v>47</v>
      </c>
      <c r="J10" s="27">
        <v>46</v>
      </c>
      <c r="K10" s="27">
        <v>45</v>
      </c>
      <c r="L10" s="27">
        <v>48</v>
      </c>
      <c r="M10" s="27">
        <v>50</v>
      </c>
      <c r="N10" s="27">
        <v>47</v>
      </c>
      <c r="P10" s="29">
        <f>IFERROR(SUM($C10:C10),0)</f>
        <v>47</v>
      </c>
      <c r="Q10" s="29">
        <f>IFERROR(SUM($C10:D10),0)</f>
        <v>92</v>
      </c>
      <c r="R10" s="29">
        <f>IFERROR(SUM($C10:E10),0)</f>
        <v>141</v>
      </c>
      <c r="S10" s="29">
        <f>IFERROR(SUM($C10:F10),0)</f>
        <v>184</v>
      </c>
      <c r="T10" s="29">
        <f>IFERROR(SUM($C10:G10),0)</f>
        <v>232</v>
      </c>
      <c r="U10" s="29">
        <f>IFERROR(SUM($C10:H10),0)</f>
        <v>282</v>
      </c>
      <c r="V10" s="29">
        <f>IFERROR(SUM($C10:I10),0)</f>
        <v>329</v>
      </c>
      <c r="W10" s="29">
        <f>IFERROR(SUM($C10:J10),0)</f>
        <v>375</v>
      </c>
      <c r="X10" s="29">
        <f>IFERROR(SUM($C10:K10),0)</f>
        <v>420</v>
      </c>
      <c r="Y10" s="29">
        <f>IFERROR(SUM($C10:L10),0)</f>
        <v>468</v>
      </c>
      <c r="Z10" s="29">
        <f>IFERROR(SUM($C10:M10),0)</f>
        <v>518</v>
      </c>
      <c r="AA10" s="29">
        <f>IFERROR(SUM($C10:N10),0)</f>
        <v>565</v>
      </c>
      <c r="AC10" s="34">
        <f t="shared" si="0"/>
        <v>5</v>
      </c>
    </row>
    <row r="11" spans="2:29" x14ac:dyDescent="0.3">
      <c r="B11" s="7" t="s">
        <v>11</v>
      </c>
      <c r="C11" s="27">
        <v>39</v>
      </c>
      <c r="D11" s="27">
        <v>36</v>
      </c>
      <c r="E11" s="27">
        <v>38</v>
      </c>
      <c r="F11" s="27">
        <v>35</v>
      </c>
      <c r="G11" s="27">
        <v>40</v>
      </c>
      <c r="H11" s="27">
        <v>38</v>
      </c>
      <c r="I11" s="27">
        <v>38</v>
      </c>
      <c r="J11" s="27">
        <v>36</v>
      </c>
      <c r="K11" s="27">
        <v>35</v>
      </c>
      <c r="L11" s="27">
        <v>37</v>
      </c>
      <c r="M11" s="27">
        <v>40</v>
      </c>
      <c r="N11" s="27">
        <v>36</v>
      </c>
      <c r="P11" s="29">
        <f>IFERROR(SUM($C11:C11),0)</f>
        <v>39</v>
      </c>
      <c r="Q11" s="29">
        <f>IFERROR(SUM($C11:D11),0)</f>
        <v>75</v>
      </c>
      <c r="R11" s="29">
        <f>IFERROR(SUM($C11:E11),0)</f>
        <v>113</v>
      </c>
      <c r="S11" s="29">
        <f>IFERROR(SUM($C11:F11),0)</f>
        <v>148</v>
      </c>
      <c r="T11" s="29">
        <f>IFERROR(SUM($C11:G11),0)</f>
        <v>188</v>
      </c>
      <c r="U11" s="29">
        <f>IFERROR(SUM($C11:H11),0)</f>
        <v>226</v>
      </c>
      <c r="V11" s="29">
        <f>IFERROR(SUM($C11:I11),0)</f>
        <v>264</v>
      </c>
      <c r="W11" s="29">
        <f>IFERROR(SUM($C11:J11),0)</f>
        <v>300</v>
      </c>
      <c r="X11" s="29">
        <f>IFERROR(SUM($C11:K11),0)</f>
        <v>335</v>
      </c>
      <c r="Y11" s="29">
        <f>IFERROR(SUM($C11:L11),0)</f>
        <v>372</v>
      </c>
      <c r="Z11" s="29">
        <f>IFERROR(SUM($C11:M11),0)</f>
        <v>412</v>
      </c>
      <c r="AA11" s="29">
        <f>IFERROR(SUM($C11:N11),0)</f>
        <v>448</v>
      </c>
      <c r="AC11" s="34">
        <f t="shared" si="0"/>
        <v>6</v>
      </c>
    </row>
    <row r="12" spans="2:29" x14ac:dyDescent="0.3">
      <c r="B12" s="7" t="s">
        <v>12</v>
      </c>
      <c r="C12" s="27">
        <v>7</v>
      </c>
      <c r="D12" s="27">
        <v>8</v>
      </c>
      <c r="E12" s="27">
        <v>9</v>
      </c>
      <c r="F12" s="27">
        <v>7</v>
      </c>
      <c r="G12" s="27">
        <v>7</v>
      </c>
      <c r="H12" s="27">
        <v>9</v>
      </c>
      <c r="I12" s="27">
        <v>7</v>
      </c>
      <c r="J12" s="27">
        <v>7</v>
      </c>
      <c r="K12" s="27">
        <v>9</v>
      </c>
      <c r="L12" s="27">
        <v>8</v>
      </c>
      <c r="M12" s="27">
        <v>7</v>
      </c>
      <c r="N12" s="27">
        <v>8</v>
      </c>
      <c r="P12" s="29">
        <f>IFERROR(SUM($C12:C12),0)</f>
        <v>7</v>
      </c>
      <c r="Q12" s="29">
        <f>IFERROR(SUM($C12:D12),0)</f>
        <v>15</v>
      </c>
      <c r="R12" s="29">
        <f>IFERROR(SUM($C12:E12),0)</f>
        <v>24</v>
      </c>
      <c r="S12" s="29">
        <f>IFERROR(SUM($C12:F12),0)</f>
        <v>31</v>
      </c>
      <c r="T12" s="29">
        <f>IFERROR(SUM($C12:G12),0)</f>
        <v>38</v>
      </c>
      <c r="U12" s="29">
        <f>IFERROR(SUM($C12:H12),0)</f>
        <v>47</v>
      </c>
      <c r="V12" s="29">
        <f>IFERROR(SUM($C12:I12),0)</f>
        <v>54</v>
      </c>
      <c r="W12" s="29">
        <f>IFERROR(SUM($C12:J12),0)</f>
        <v>61</v>
      </c>
      <c r="X12" s="29">
        <f>IFERROR(SUM($C12:K12),0)</f>
        <v>70</v>
      </c>
      <c r="Y12" s="29">
        <f>IFERROR(SUM($C12:L12),0)</f>
        <v>78</v>
      </c>
      <c r="Z12" s="29">
        <f>IFERROR(SUM($C12:M12),0)</f>
        <v>85</v>
      </c>
      <c r="AA12" s="29">
        <f>IFERROR(SUM($C12:N12),0)</f>
        <v>93</v>
      </c>
      <c r="AC12" s="34">
        <f t="shared" si="0"/>
        <v>7</v>
      </c>
    </row>
    <row r="13" spans="2:29" x14ac:dyDescent="0.3">
      <c r="B13" s="7" t="s">
        <v>13</v>
      </c>
      <c r="C13" s="27">
        <v>1</v>
      </c>
      <c r="D13" s="27">
        <v>1</v>
      </c>
      <c r="E13" s="27">
        <v>2</v>
      </c>
      <c r="F13" s="27">
        <v>1</v>
      </c>
      <c r="G13" s="27">
        <v>1</v>
      </c>
      <c r="H13" s="27">
        <v>3</v>
      </c>
      <c r="I13" s="27">
        <v>2</v>
      </c>
      <c r="J13" s="27">
        <v>3</v>
      </c>
      <c r="K13" s="27">
        <v>1</v>
      </c>
      <c r="L13" s="27">
        <v>3</v>
      </c>
      <c r="M13" s="27">
        <v>3</v>
      </c>
      <c r="N13" s="27">
        <v>3</v>
      </c>
      <c r="P13" s="29">
        <f>IFERROR(SUM($C13:C13),0)</f>
        <v>1</v>
      </c>
      <c r="Q13" s="29">
        <f>IFERROR(SUM($C13:D13),0)</f>
        <v>2</v>
      </c>
      <c r="R13" s="29">
        <f>IFERROR(SUM($C13:E13),0)</f>
        <v>4</v>
      </c>
      <c r="S13" s="29">
        <f>IFERROR(SUM($C13:F13),0)</f>
        <v>5</v>
      </c>
      <c r="T13" s="29">
        <f>IFERROR(SUM($C13:G13),0)</f>
        <v>6</v>
      </c>
      <c r="U13" s="29">
        <f>IFERROR(SUM($C13:H13),0)</f>
        <v>9</v>
      </c>
      <c r="V13" s="29">
        <f>IFERROR(SUM($C13:I13),0)</f>
        <v>11</v>
      </c>
      <c r="W13" s="29">
        <f>IFERROR(SUM($C13:J13),0)</f>
        <v>14</v>
      </c>
      <c r="X13" s="29">
        <f>IFERROR(SUM($C13:K13),0)</f>
        <v>15</v>
      </c>
      <c r="Y13" s="29">
        <f>IFERROR(SUM($C13:L13),0)</f>
        <v>18</v>
      </c>
      <c r="Z13" s="29">
        <f>IFERROR(SUM($C13:M13),0)</f>
        <v>21</v>
      </c>
      <c r="AA13" s="29">
        <f>IFERROR(SUM($C13:N13),0)</f>
        <v>24</v>
      </c>
      <c r="AC13" s="34">
        <f t="shared" si="0"/>
        <v>8</v>
      </c>
    </row>
    <row r="14" spans="2:29" x14ac:dyDescent="0.3">
      <c r="B14" s="6" t="s">
        <v>14</v>
      </c>
      <c r="C14" s="28">
        <f>C9-C10</f>
        <v>54</v>
      </c>
      <c r="D14" s="28">
        <f t="shared" ref="D14:N14" si="2">D9-D10</f>
        <v>64</v>
      </c>
      <c r="E14" s="28">
        <f t="shared" si="2"/>
        <v>57</v>
      </c>
      <c r="F14" s="28">
        <f t="shared" si="2"/>
        <v>59</v>
      </c>
      <c r="G14" s="28">
        <f t="shared" si="2"/>
        <v>48</v>
      </c>
      <c r="H14" s="28">
        <f t="shared" si="2"/>
        <v>52</v>
      </c>
      <c r="I14" s="28">
        <f t="shared" si="2"/>
        <v>59</v>
      </c>
      <c r="J14" s="28">
        <f t="shared" si="2"/>
        <v>52</v>
      </c>
      <c r="K14" s="28">
        <f t="shared" si="2"/>
        <v>60</v>
      </c>
      <c r="L14" s="28">
        <f t="shared" si="2"/>
        <v>58</v>
      </c>
      <c r="M14" s="28">
        <f t="shared" si="2"/>
        <v>48</v>
      </c>
      <c r="N14" s="28">
        <f t="shared" si="2"/>
        <v>58</v>
      </c>
      <c r="P14" s="28">
        <f>IFERROR(SUM($C14:C14),0)</f>
        <v>54</v>
      </c>
      <c r="Q14" s="28">
        <f>IFERROR(SUM($C14:D14),0)</f>
        <v>118</v>
      </c>
      <c r="R14" s="28">
        <f>IFERROR(SUM($C14:E14),0)</f>
        <v>175</v>
      </c>
      <c r="S14" s="28">
        <f>IFERROR(SUM($C14:F14),0)</f>
        <v>234</v>
      </c>
      <c r="T14" s="28">
        <f>IFERROR(SUM($C14:G14),0)</f>
        <v>282</v>
      </c>
      <c r="U14" s="28">
        <f>IFERROR(SUM($C14:H14),0)</f>
        <v>334</v>
      </c>
      <c r="V14" s="28">
        <f>IFERROR(SUM($C14:I14),0)</f>
        <v>393</v>
      </c>
      <c r="W14" s="28">
        <f>IFERROR(SUM($C14:J14),0)</f>
        <v>445</v>
      </c>
      <c r="X14" s="28">
        <f>IFERROR(SUM($C14:K14),0)</f>
        <v>505</v>
      </c>
      <c r="Y14" s="28">
        <f>IFERROR(SUM($C14:L14),0)</f>
        <v>563</v>
      </c>
      <c r="Z14" s="28">
        <f>IFERROR(SUM($C14:M14),0)</f>
        <v>611</v>
      </c>
      <c r="AA14" s="28">
        <f>IFERROR(SUM($C14:N14),0)</f>
        <v>669</v>
      </c>
      <c r="AC14" s="34">
        <f t="shared" si="0"/>
        <v>9</v>
      </c>
    </row>
    <row r="15" spans="2:29" x14ac:dyDescent="0.3">
      <c r="B15" s="8" t="s">
        <v>15</v>
      </c>
      <c r="C15" s="27">
        <v>9</v>
      </c>
      <c r="D15" s="27">
        <v>7</v>
      </c>
      <c r="E15" s="27">
        <v>10</v>
      </c>
      <c r="F15" s="27">
        <v>9</v>
      </c>
      <c r="G15" s="27">
        <v>11</v>
      </c>
      <c r="H15" s="27">
        <v>7</v>
      </c>
      <c r="I15" s="27">
        <v>9</v>
      </c>
      <c r="J15" s="27">
        <v>7</v>
      </c>
      <c r="K15" s="27">
        <v>8</v>
      </c>
      <c r="L15" s="27">
        <v>9</v>
      </c>
      <c r="M15" s="27">
        <v>8</v>
      </c>
      <c r="N15" s="27">
        <v>9</v>
      </c>
      <c r="P15" s="29">
        <f>IFERROR(SUM($C15:C15),0)</f>
        <v>9</v>
      </c>
      <c r="Q15" s="29">
        <f>IFERROR(SUM($C15:D15),0)</f>
        <v>16</v>
      </c>
      <c r="R15" s="29">
        <f>IFERROR(SUM($C15:E15),0)</f>
        <v>26</v>
      </c>
      <c r="S15" s="29">
        <f>IFERROR(SUM($C15:F15),0)</f>
        <v>35</v>
      </c>
      <c r="T15" s="29">
        <f>IFERROR(SUM($C15:G15),0)</f>
        <v>46</v>
      </c>
      <c r="U15" s="29">
        <f>IFERROR(SUM($C15:H15),0)</f>
        <v>53</v>
      </c>
      <c r="V15" s="29">
        <f>IFERROR(SUM($C15:I15),0)</f>
        <v>62</v>
      </c>
      <c r="W15" s="29">
        <f>IFERROR(SUM($C15:J15),0)</f>
        <v>69</v>
      </c>
      <c r="X15" s="29">
        <f>IFERROR(SUM($C15:K15),0)</f>
        <v>77</v>
      </c>
      <c r="Y15" s="29">
        <f>IFERROR(SUM($C15:L15),0)</f>
        <v>86</v>
      </c>
      <c r="Z15" s="29">
        <f>IFERROR(SUM($C15:M15),0)</f>
        <v>94</v>
      </c>
      <c r="AA15" s="29">
        <f>IFERROR(SUM($C15:N15),0)</f>
        <v>103</v>
      </c>
      <c r="AC15" s="34">
        <f t="shared" si="0"/>
        <v>10</v>
      </c>
    </row>
    <row r="16" spans="2:29" x14ac:dyDescent="0.3">
      <c r="B16" s="7" t="s">
        <v>16</v>
      </c>
      <c r="C16" s="27">
        <v>3</v>
      </c>
      <c r="D16" s="27">
        <v>2</v>
      </c>
      <c r="E16" s="27">
        <v>4</v>
      </c>
      <c r="F16" s="27">
        <v>2</v>
      </c>
      <c r="G16" s="27">
        <v>4</v>
      </c>
      <c r="H16" s="27">
        <v>2</v>
      </c>
      <c r="I16" s="27">
        <v>2</v>
      </c>
      <c r="J16" s="27">
        <v>2</v>
      </c>
      <c r="K16" s="27">
        <v>3</v>
      </c>
      <c r="L16" s="27">
        <v>3</v>
      </c>
      <c r="M16" s="27">
        <v>3</v>
      </c>
      <c r="N16" s="27">
        <v>4</v>
      </c>
      <c r="P16" s="29">
        <f>IFERROR(SUM($C16:C16),0)</f>
        <v>3</v>
      </c>
      <c r="Q16" s="29">
        <f>IFERROR(SUM($C16:D16),0)</f>
        <v>5</v>
      </c>
      <c r="R16" s="29">
        <f>IFERROR(SUM($C16:E16),0)</f>
        <v>9</v>
      </c>
      <c r="S16" s="29">
        <f>IFERROR(SUM($C16:F16),0)</f>
        <v>11</v>
      </c>
      <c r="T16" s="29">
        <f>IFERROR(SUM($C16:G16),0)</f>
        <v>15</v>
      </c>
      <c r="U16" s="29">
        <f>IFERROR(SUM($C16:H16),0)</f>
        <v>17</v>
      </c>
      <c r="V16" s="29">
        <f>IFERROR(SUM($C16:I16),0)</f>
        <v>19</v>
      </c>
      <c r="W16" s="29">
        <f>IFERROR(SUM($C16:J16),0)</f>
        <v>21</v>
      </c>
      <c r="X16" s="29">
        <f>IFERROR(SUM($C16:K16),0)</f>
        <v>24</v>
      </c>
      <c r="Y16" s="29">
        <f>IFERROR(SUM($C16:L16),0)</f>
        <v>27</v>
      </c>
      <c r="Z16" s="29">
        <f>IFERROR(SUM($C16:M16),0)</f>
        <v>30</v>
      </c>
      <c r="AA16" s="29">
        <f>IFERROR(SUM($C16:N16),0)</f>
        <v>34</v>
      </c>
      <c r="AC16" s="34">
        <f t="shared" si="0"/>
        <v>11</v>
      </c>
    </row>
    <row r="17" spans="2:29" ht="15.75" thickBot="1" x14ac:dyDescent="0.35">
      <c r="B17" s="18" t="s">
        <v>17</v>
      </c>
      <c r="C17" s="27">
        <v>6</v>
      </c>
      <c r="D17" s="27">
        <v>5</v>
      </c>
      <c r="E17" s="27">
        <v>6</v>
      </c>
      <c r="F17" s="27">
        <v>7</v>
      </c>
      <c r="G17" s="27">
        <v>7</v>
      </c>
      <c r="H17" s="27">
        <v>5</v>
      </c>
      <c r="I17" s="27">
        <v>7</v>
      </c>
      <c r="J17" s="27">
        <v>5</v>
      </c>
      <c r="K17" s="27">
        <v>5</v>
      </c>
      <c r="L17" s="27">
        <v>6</v>
      </c>
      <c r="M17" s="27">
        <v>5</v>
      </c>
      <c r="N17" s="27">
        <v>5</v>
      </c>
      <c r="P17" s="29">
        <f>IFERROR(SUM($C17:C17),0)</f>
        <v>6</v>
      </c>
      <c r="Q17" s="29">
        <f>IFERROR(SUM($C17:D17),0)</f>
        <v>11</v>
      </c>
      <c r="R17" s="29">
        <f>IFERROR(SUM($C17:E17),0)</f>
        <v>17</v>
      </c>
      <c r="S17" s="29">
        <f>IFERROR(SUM($C17:F17),0)</f>
        <v>24</v>
      </c>
      <c r="T17" s="29">
        <f>IFERROR(SUM($C17:G17),0)</f>
        <v>31</v>
      </c>
      <c r="U17" s="29">
        <f>IFERROR(SUM($C17:H17),0)</f>
        <v>36</v>
      </c>
      <c r="V17" s="29">
        <f>IFERROR(SUM($C17:I17),0)</f>
        <v>43</v>
      </c>
      <c r="W17" s="29">
        <f>IFERROR(SUM($C17:J17),0)</f>
        <v>48</v>
      </c>
      <c r="X17" s="29">
        <f>IFERROR(SUM($C17:K17),0)</f>
        <v>53</v>
      </c>
      <c r="Y17" s="29">
        <f>IFERROR(SUM($C17:L17),0)</f>
        <v>59</v>
      </c>
      <c r="Z17" s="29">
        <f>IFERROR(SUM($C17:M17),0)</f>
        <v>64</v>
      </c>
      <c r="AA17" s="29">
        <f>IFERROR(SUM($C17:N17),0)</f>
        <v>69</v>
      </c>
      <c r="AC17" s="34">
        <f t="shared" si="0"/>
        <v>12</v>
      </c>
    </row>
    <row r="18" spans="2:29" ht="15.75" thickBot="1" x14ac:dyDescent="0.35">
      <c r="B18" s="20" t="s">
        <v>18</v>
      </c>
      <c r="C18" s="24">
        <f>C14-C15</f>
        <v>45</v>
      </c>
      <c r="D18" s="25">
        <f t="shared" ref="D18:N18" si="3">D14-D15</f>
        <v>57</v>
      </c>
      <c r="E18" s="25">
        <f t="shared" si="3"/>
        <v>47</v>
      </c>
      <c r="F18" s="25">
        <f t="shared" si="3"/>
        <v>50</v>
      </c>
      <c r="G18" s="25">
        <f t="shared" si="3"/>
        <v>37</v>
      </c>
      <c r="H18" s="25">
        <f t="shared" si="3"/>
        <v>45</v>
      </c>
      <c r="I18" s="25">
        <f t="shared" si="3"/>
        <v>50</v>
      </c>
      <c r="J18" s="25">
        <f t="shared" si="3"/>
        <v>45</v>
      </c>
      <c r="K18" s="25">
        <f t="shared" si="3"/>
        <v>52</v>
      </c>
      <c r="L18" s="25">
        <f t="shared" si="3"/>
        <v>49</v>
      </c>
      <c r="M18" s="25">
        <f t="shared" si="3"/>
        <v>40</v>
      </c>
      <c r="N18" s="26">
        <f t="shared" si="3"/>
        <v>49</v>
      </c>
      <c r="P18" s="24">
        <f>P14-P15</f>
        <v>45</v>
      </c>
      <c r="Q18" s="25">
        <f t="shared" ref="Q18:AA18" si="4">Q14-Q15</f>
        <v>102</v>
      </c>
      <c r="R18" s="25">
        <f t="shared" si="4"/>
        <v>149</v>
      </c>
      <c r="S18" s="25">
        <f t="shared" si="4"/>
        <v>199</v>
      </c>
      <c r="T18" s="25">
        <f t="shared" si="4"/>
        <v>236</v>
      </c>
      <c r="U18" s="25">
        <f t="shared" si="4"/>
        <v>281</v>
      </c>
      <c r="V18" s="25">
        <f t="shared" si="4"/>
        <v>331</v>
      </c>
      <c r="W18" s="25">
        <f t="shared" si="4"/>
        <v>376</v>
      </c>
      <c r="X18" s="25">
        <f t="shared" si="4"/>
        <v>428</v>
      </c>
      <c r="Y18" s="25">
        <f t="shared" si="4"/>
        <v>477</v>
      </c>
      <c r="Z18" s="25">
        <f t="shared" si="4"/>
        <v>517</v>
      </c>
      <c r="AA18" s="26">
        <f t="shared" si="4"/>
        <v>566</v>
      </c>
    </row>
  </sheetData>
  <mergeCells count="2">
    <mergeCell ref="C5:N5"/>
    <mergeCell ref="P5:AA5"/>
  </mergeCells>
  <pageMargins left="0.7" right="0.7" top="0.75" bottom="0.75" header="0.3" footer="0.3"/>
  <ignoredErrors>
    <ignoredError sqref="Q7:AA1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Actual vs Budget</vt:lpstr>
      <vt:lpstr>Backend Support</vt:lpstr>
      <vt:lpstr>Budget</vt:lpstr>
      <vt:lpstr>Actual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PUSHPAK KUMAR CHARAN PAHARI</dc:creator>
  <cp:lastModifiedBy>PUSHPAK KUMAR CHARAN PAHARI</cp:lastModifiedBy>
  <dcterms:created xsi:type="dcterms:W3CDTF">2026-05-31T10:08:45Z</dcterms:created>
  <dcterms:modified xsi:type="dcterms:W3CDTF">2026-05-31T11:31:56Z</dcterms:modified>
</cp:coreProperties>
</file>